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osephinum.at\system\global\employe\home\roman.eibensteiner\Documents\000000 Gegenstandsportal BWRW\00 Lernpakete\Dateien für Lernpaket Kapitaldienst 2017\"/>
    </mc:Choice>
  </mc:AlternateContent>
  <bookViews>
    <workbookView xWindow="0" yWindow="0" windowWidth="24000" windowHeight="9735"/>
  </bookViews>
  <sheets>
    <sheet name="Gliederung" sheetId="3" r:id="rId1"/>
    <sheet name="1 Allgemeine Einführung" sheetId="10" r:id="rId2"/>
    <sheet name="2. Kapitaldienst und Tilgungsf " sheetId="9" r:id="rId3"/>
    <sheet name="3 Berechnung Kapitaldienst " sheetId="23" r:id="rId4"/>
    <sheet name="3.2 Pauschalrate Berechnung 1" sheetId="24" r:id="rId5"/>
    <sheet name="3.2 Pauschalrate Berechnung 2" sheetId="26" r:id="rId6"/>
    <sheet name="3.3 A_Pauschalraten_Rechner" sheetId="27" r:id="rId7"/>
    <sheet name="4 KD bei Ratentilgung" sheetId="28" r:id="rId8"/>
    <sheet name="5.1  Aufgabenstellung" sheetId="29" r:id="rId9"/>
    <sheet name="5.2 Aufgabenstellung " sheetId="17" r:id="rId10"/>
    <sheet name="5.3 Aufgabenstellung  " sheetId="30" r:id="rId11"/>
  </sheets>
  <definedNames>
    <definedName name="_xlnm.Print_Area" localSheetId="1">'1 Allgemeine Einführung'!$A$1:$K$34</definedName>
    <definedName name="_xlnm.Print_Area" localSheetId="2">'2. Kapitaldienst und Tilgungsf '!$A$1:$H$30</definedName>
    <definedName name="_xlnm.Print_Area" localSheetId="3">'3 Berechnung Kapitaldienst '!$A$1:$H$70</definedName>
    <definedName name="_xlnm.Print_Area" localSheetId="4">'3.2 Pauschalrate Berechnung 1'!$A$1:$H$36</definedName>
    <definedName name="_xlnm.Print_Area" localSheetId="5">'3.2 Pauschalrate Berechnung 2'!$A$1:$H$62</definedName>
    <definedName name="_xlnm.Print_Area" localSheetId="6">'3.3 A_Pauschalraten_Rechner'!$A$1:$J$32</definedName>
    <definedName name="_xlnm.Print_Area" localSheetId="7">'4 KD bei Ratentilgung'!$A$1:$K$63</definedName>
    <definedName name="_xlnm.Print_Area" localSheetId="8">'5.1  Aufgabenstellung'!$A$1:$G$28</definedName>
    <definedName name="_xlnm.Print_Area" localSheetId="9">'5.2 Aufgabenstellung '!$A$1:$G$30</definedName>
    <definedName name="_xlnm.Print_Area" localSheetId="10">'5.3 Aufgabenstellung  '!$A$1:$G$25</definedName>
    <definedName name="_xlnm.Print_Area" localSheetId="0">Gliederung!$A$1:$I$14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30" l="1"/>
  <c r="C14" i="30"/>
  <c r="C15" i="17"/>
  <c r="C14" i="17"/>
  <c r="C14" i="29"/>
  <c r="C13" i="29"/>
  <c r="C54" i="23"/>
  <c r="A13" i="3" l="1"/>
  <c r="C45" i="28"/>
  <c r="C48" i="28" s="1"/>
  <c r="B53" i="28"/>
  <c r="C36" i="28"/>
  <c r="C47" i="28" s="1"/>
  <c r="A12" i="3"/>
  <c r="B29" i="27"/>
  <c r="F21" i="27"/>
  <c r="G22" i="27" s="1"/>
  <c r="J17" i="27"/>
  <c r="I17" i="27"/>
  <c r="H17" i="27"/>
  <c r="C39" i="23"/>
  <c r="B26" i="26"/>
  <c r="C16" i="26"/>
  <c r="C14" i="26"/>
  <c r="C15" i="26" s="1"/>
  <c r="C18" i="26" s="1"/>
  <c r="A11" i="3"/>
  <c r="A10" i="3"/>
  <c r="A9" i="3"/>
  <c r="F19" i="24"/>
  <c r="D53" i="28" l="1"/>
  <c r="C62" i="28"/>
  <c r="C60" i="28"/>
  <c r="C58" i="28"/>
  <c r="C56" i="28"/>
  <c r="C54" i="28"/>
  <c r="C53" i="28"/>
  <c r="E53" i="28" s="1"/>
  <c r="C61" i="28"/>
  <c r="C59" i="28"/>
  <c r="C57" i="28"/>
  <c r="C55" i="28"/>
  <c r="I22" i="27"/>
  <c r="J22" i="27"/>
  <c r="H22" i="27"/>
  <c r="B16" i="27"/>
  <c r="B21" i="27" s="1"/>
  <c r="B20" i="27" s="1"/>
  <c r="B19" i="27" s="1"/>
  <c r="B24" i="27" s="1"/>
  <c r="D19" i="26"/>
  <c r="E45" i="26" s="1"/>
  <c r="E42" i="26"/>
  <c r="E38" i="26"/>
  <c r="E34" i="26"/>
  <c r="E30" i="26"/>
  <c r="E26" i="26"/>
  <c r="C26" i="26"/>
  <c r="B54" i="28" l="1"/>
  <c r="B55" i="28" s="1"/>
  <c r="B56" i="28" s="1"/>
  <c r="B57" i="28" s="1"/>
  <c r="B58" i="28" s="1"/>
  <c r="B59" i="28" s="1"/>
  <c r="B60" i="28" s="1"/>
  <c r="B61" i="28" s="1"/>
  <c r="B62" i="28" s="1"/>
  <c r="D54" i="28"/>
  <c r="B30" i="27"/>
  <c r="B26" i="27"/>
  <c r="E28" i="26"/>
  <c r="E32" i="26"/>
  <c r="E36" i="26"/>
  <c r="E40" i="26"/>
  <c r="E44" i="26"/>
  <c r="C21" i="26"/>
  <c r="E27" i="26"/>
  <c r="E46" i="26" s="1"/>
  <c r="E29" i="26"/>
  <c r="E31" i="26"/>
  <c r="E33" i="26"/>
  <c r="E35" i="26"/>
  <c r="E37" i="26"/>
  <c r="E39" i="26"/>
  <c r="E41" i="26"/>
  <c r="E43" i="26"/>
  <c r="D26" i="26"/>
  <c r="D55" i="28" l="1"/>
  <c r="E54" i="28"/>
  <c r="E55" i="28"/>
  <c r="D56" i="28"/>
  <c r="B27" i="26"/>
  <c r="E56" i="28" l="1"/>
  <c r="D57" i="28"/>
  <c r="C27" i="26"/>
  <c r="D58" i="28" l="1"/>
  <c r="D27" i="26"/>
  <c r="E57" i="28" l="1"/>
  <c r="E58" i="28"/>
  <c r="D59" i="28"/>
  <c r="B28" i="26"/>
  <c r="C25" i="23"/>
  <c r="B44" i="23"/>
  <c r="C36" i="23"/>
  <c r="D37" i="23" s="1"/>
  <c r="E59" i="28" l="1"/>
  <c r="D60" i="28"/>
  <c r="C28" i="26"/>
  <c r="C44" i="23"/>
  <c r="E44" i="23"/>
  <c r="E45" i="23"/>
  <c r="E46" i="23"/>
  <c r="E47" i="23"/>
  <c r="E48" i="23"/>
  <c r="E49" i="23"/>
  <c r="E50" i="23"/>
  <c r="E51" i="23"/>
  <c r="E52" i="23"/>
  <c r="E53" i="23"/>
  <c r="E60" i="28" l="1"/>
  <c r="D61" i="28"/>
  <c r="D28" i="26"/>
  <c r="E54" i="23"/>
  <c r="D44" i="23"/>
  <c r="E61" i="28" l="1"/>
  <c r="D62" i="28"/>
  <c r="D63" i="28" s="1"/>
  <c r="B29" i="26"/>
  <c r="B45" i="23"/>
  <c r="E62" i="28" l="1"/>
  <c r="E63" i="28" s="1"/>
  <c r="C63" i="28"/>
  <c r="C29" i="26"/>
  <c r="C45" i="23"/>
  <c r="D29" i="26" l="1"/>
  <c r="D45" i="23"/>
  <c r="B30" i="26" l="1"/>
  <c r="B46" i="23"/>
  <c r="C30" i="26" l="1"/>
  <c r="D30" i="26" s="1"/>
  <c r="C46" i="23"/>
  <c r="B31" i="26" l="1"/>
  <c r="D46" i="23"/>
  <c r="C31" i="26" l="1"/>
  <c r="D31" i="26" s="1"/>
  <c r="B32" i="26" s="1"/>
  <c r="B47" i="23"/>
  <c r="C32" i="26" l="1"/>
  <c r="D32" i="26" s="1"/>
  <c r="B33" i="26" s="1"/>
  <c r="C47" i="23"/>
  <c r="C33" i="26" l="1"/>
  <c r="D33" i="26" s="1"/>
  <c r="B34" i="26" s="1"/>
  <c r="D47" i="23"/>
  <c r="C34" i="26" l="1"/>
  <c r="D34" i="26" s="1"/>
  <c r="B35" i="26" s="1"/>
  <c r="B48" i="23"/>
  <c r="C35" i="26" l="1"/>
  <c r="D35" i="26" s="1"/>
  <c r="B36" i="26" s="1"/>
  <c r="C48" i="23"/>
  <c r="D48" i="23" s="1"/>
  <c r="C36" i="26" l="1"/>
  <c r="D36" i="26" s="1"/>
  <c r="B37" i="26" s="1"/>
  <c r="B49" i="23"/>
  <c r="C37" i="26" l="1"/>
  <c r="D37" i="26" s="1"/>
  <c r="B38" i="26" s="1"/>
  <c r="C49" i="23"/>
  <c r="D49" i="23" s="1"/>
  <c r="B50" i="23" s="1"/>
  <c r="C38" i="26" l="1"/>
  <c r="D38" i="26" s="1"/>
  <c r="B39" i="26" s="1"/>
  <c r="C50" i="23"/>
  <c r="D50" i="23" s="1"/>
  <c r="B51" i="23" s="1"/>
  <c r="C39" i="26" l="1"/>
  <c r="D39" i="26" s="1"/>
  <c r="B40" i="26" s="1"/>
  <c r="C51" i="23"/>
  <c r="D51" i="23" s="1"/>
  <c r="B52" i="23" s="1"/>
  <c r="C40" i="26" l="1"/>
  <c r="D40" i="26" s="1"/>
  <c r="B41" i="26" s="1"/>
  <c r="C52" i="23"/>
  <c r="D52" i="23" s="1"/>
  <c r="B53" i="23" s="1"/>
  <c r="C41" i="26" l="1"/>
  <c r="D41" i="26" s="1"/>
  <c r="B42" i="26" s="1"/>
  <c r="C53" i="23"/>
  <c r="D53" i="23" s="1"/>
  <c r="C42" i="26" l="1"/>
  <c r="D42" i="26" s="1"/>
  <c r="B43" i="26" s="1"/>
  <c r="D54" i="23"/>
  <c r="C43" i="26" l="1"/>
  <c r="D43" i="26" s="1"/>
  <c r="B44" i="26" s="1"/>
  <c r="C44" i="26" l="1"/>
  <c r="D44" i="26" s="1"/>
  <c r="B45" i="26" s="1"/>
  <c r="C45" i="26" s="1"/>
  <c r="D45" i="26" l="1"/>
  <c r="D46" i="26" s="1"/>
  <c r="C46" i="26"/>
</calcChain>
</file>

<file path=xl/sharedStrings.xml><?xml version="1.0" encoding="utf-8"?>
<sst xmlns="http://schemas.openxmlformats.org/spreadsheetml/2006/main" count="409" uniqueCount="301">
  <si>
    <t>q</t>
  </si>
  <si>
    <t>q = 1+i</t>
  </si>
  <si>
    <t>Nutzungsdauer in Jahren</t>
  </si>
  <si>
    <t>Annuitätenfaktor</t>
  </si>
  <si>
    <t>Kapitaldienst</t>
  </si>
  <si>
    <t>von Fremdkapital resultiert.</t>
  </si>
  <si>
    <t xml:space="preserve">Der Kapitaldienst ist eine finanzielle Belastung, die aus der Aufnahme </t>
  </si>
  <si>
    <t>Es gibt nun verschiedene Möglichkeiten den Kapitaldienst zu berechnen.</t>
  </si>
  <si>
    <t>Je nach Tilgungsform des Kredites berechnet sich der Kapitaldienst unterschiedlich.</t>
  </si>
  <si>
    <t xml:space="preserve">   </t>
  </si>
  <si>
    <t>Festdarlehenstilgung</t>
  </si>
  <si>
    <t>während der Laufzeit werden nur Zinsen bezahlt, am Ende der Laufzeit wird das Kapital zurückerstattet.</t>
  </si>
  <si>
    <t>VT:</t>
  </si>
  <si>
    <t>NT:</t>
  </si>
  <si>
    <t>Hohe finanzielle Belastung am Ende der LZ. Das</t>
  </si>
  <si>
    <t>gesamte Kapital muss zurückerstattet werden.</t>
  </si>
  <si>
    <t>Es ist teuer, weil das gesamte Kapital über die LZ</t>
  </si>
  <si>
    <t>Effektivzinsberechnungen schaffen hier Transparenz.</t>
  </si>
  <si>
    <t>Der Kapitaldeinst setzt sich aus einem Tilgungs- und Zinsanteil zusammen, wobei der Tilungsanteil immer gleich hoch ist. Die Kapitaldienste sind unterschiedlich hoch mit der höchsten Belastung am Beginn.</t>
  </si>
  <si>
    <t>Gerade am Beginn ist es für Unternehmen oft schwierig</t>
  </si>
  <si>
    <t>Annuitätentilgung, Pauschalratentilgung</t>
  </si>
  <si>
    <t>Kreditbetrag</t>
  </si>
  <si>
    <t>Zinsen % p.a</t>
  </si>
  <si>
    <t>LZ</t>
  </si>
  <si>
    <t>Annuität</t>
  </si>
  <si>
    <t>Tilgung jährlich im Nachhinen.</t>
  </si>
  <si>
    <t>Laufzeit (Jahre)</t>
  </si>
  <si>
    <t>Schuld am Beginn des Jahres</t>
  </si>
  <si>
    <t>Zinsen</t>
  </si>
  <si>
    <t>Tilgung</t>
  </si>
  <si>
    <t>Tilgungsplan Annuitätentilgung</t>
  </si>
  <si>
    <r>
      <t xml:space="preserve">KD (=Annuität)= </t>
    </r>
    <r>
      <rPr>
        <b/>
        <sz val="11"/>
        <color theme="1"/>
        <rFont val="Calibri"/>
        <family val="2"/>
        <scheme val="minor"/>
      </rPr>
      <t>Kapitaldienst</t>
    </r>
  </si>
  <si>
    <t>Summe</t>
  </si>
  <si>
    <t>Der Kapitaldienst setzt sich aus einem Zinsanteil und einem Tilgungsanteil zusammen.</t>
  </si>
  <si>
    <t>Zinsfuß</t>
  </si>
  <si>
    <t>Aufgabe:</t>
  </si>
  <si>
    <t>erstellt von D.I. Roman Eibensteiner</t>
  </si>
  <si>
    <t>Photovoltaikinvestition</t>
  </si>
  <si>
    <t>gebunden ist, auch wenn die Zinsen vorerst günstig</t>
  </si>
  <si>
    <t>erscheinen im Vergelich mit anderen Krediten.</t>
  </si>
  <si>
    <t xml:space="preserve">Die Summe der Zinsen ist niedriger als bei anderen Tlgungsformen unter der Bedingung dass der Zinssatz gleich ist. </t>
  </si>
  <si>
    <t xml:space="preserve">Hohe finanzielle Belastung am Beginn der LZ                                    (1. Kapitaldienst ist am höchsten). </t>
  </si>
  <si>
    <t>die Liquidität zu halten.</t>
  </si>
  <si>
    <t>Gleich hohe Belastung pro Periode (Monat, Vierteljahr, Halbjahr, Jahr, je nach Verinbarung). Im Vergleich zur Kapitalratentilgung, unter gleichen Bedingungen,  sind die Kapitaldienste in den ersten Jahren niedriger.</t>
  </si>
  <si>
    <t xml:space="preserve">Jeder Unternehmer wird durch seine Aktivitäten in die Lage versetzt Investitionen zu tätigen, um  </t>
  </si>
  <si>
    <t xml:space="preserve">die notwendigen Anlagen zur Produktion oder zur Erbringung von Dienstleistungen zur Verfügung zu haben. </t>
  </si>
  <si>
    <t xml:space="preserve">Um diese Investitionen zu tätigen sind größere Geldmengen notwendig. </t>
  </si>
  <si>
    <t>von Fremdkapital in Form von Krediten notwendig.</t>
  </si>
  <si>
    <t>Da im Normalfall nicht alles aus Eigenkapital finanziert werden kann, ist die Aufnahme</t>
  </si>
  <si>
    <t>niedriger Kapitaldienst während der LZ (Laufzeit), nur Zinsen</t>
  </si>
  <si>
    <t>Eigenkapital</t>
  </si>
  <si>
    <t>Ein gewerbliches Unternehmen plant folgende Photvoltaikinvestition:</t>
  </si>
  <si>
    <t>Laufende Einnahmen aus der Investition Pro Jahr netto:</t>
  </si>
  <si>
    <t>laufend Ausgaben pro Jahr netto, die durch die Investition bedingt sind:</t>
  </si>
  <si>
    <t>Anschaffungswert netto:</t>
  </si>
  <si>
    <t>Finanzierung:</t>
  </si>
  <si>
    <t>% Anteil</t>
  </si>
  <si>
    <t>absolut</t>
  </si>
  <si>
    <t>Fremdkaptial</t>
  </si>
  <si>
    <t>Zinssatz Fremdkapital</t>
  </si>
  <si>
    <t>Laufzeit Fremdkapital in Jahren</t>
  </si>
  <si>
    <t>innerhalb dieser zeit muss das Fremdkapital hereingebracht werden.</t>
  </si>
  <si>
    <t xml:space="preserve">Investition Mähdrescher </t>
  </si>
  <si>
    <t>Ein landwirtschaftliches Unternehmen*, das regelbesteuert ist,  plant folgende Mähdrescherinvestition:</t>
  </si>
  <si>
    <t>Private Entnahmen des Unternehmers pro Jahr:</t>
  </si>
  <si>
    <t xml:space="preserve">* sollte das landw. Unternehmen bezüglich der Umsatzsteuer gem. §22 UStG sondergeregelt sein, </t>
  </si>
  <si>
    <t xml:space="preserve">   dann müssten alle Werte inkl. Umsatzsteuer verwendet werden.</t>
  </si>
  <si>
    <t>Berechnungs- und Einsatzmöglichkeiten</t>
  </si>
  <si>
    <t>Wenn mit Fremdkapital finanziert wird fällt Kapitaldienst an.</t>
  </si>
  <si>
    <t>In diesem Lernpaket wird gezeigt, wie der Kapitaldienst berechnet werden kann.</t>
  </si>
  <si>
    <r>
      <t xml:space="preserve">Der </t>
    </r>
    <r>
      <rPr>
        <b/>
        <sz val="14"/>
        <color theme="1"/>
        <rFont val="Calibri"/>
        <family val="2"/>
        <scheme val="minor"/>
      </rPr>
      <t xml:space="preserve">Kapitaldienst </t>
    </r>
    <r>
      <rPr>
        <sz val="14"/>
        <color theme="1"/>
        <rFont val="Calibri"/>
        <family val="2"/>
        <scheme val="minor"/>
      </rPr>
      <t>stellt somit eine finanzielle Belastung dar, die aus der Aufnahme von Fremdkapital resultiert.</t>
    </r>
  </si>
  <si>
    <t>Der Kapitaldienst stellt eine Ausgabe (=Geldmittelabfluss) dar und muss vom Betrieb verdient werden, damit</t>
  </si>
  <si>
    <t>LZ in Jahren</t>
  </si>
  <si>
    <t>Af</t>
  </si>
  <si>
    <t xml:space="preserve">   = Kapitaldienst = Annuität</t>
  </si>
  <si>
    <t>Kf</t>
  </si>
  <si>
    <t xml:space="preserve">   = Kreditbetrag</t>
  </si>
  <si>
    <t>i</t>
  </si>
  <si>
    <t xml:space="preserve">   = Zinsfuß = p/100</t>
  </si>
  <si>
    <t>p</t>
  </si>
  <si>
    <t xml:space="preserve">   = Zinssatz</t>
  </si>
  <si>
    <r>
      <t xml:space="preserve">   = </t>
    </r>
    <r>
      <rPr>
        <sz val="11"/>
        <color theme="1"/>
        <rFont val="Calibri"/>
        <family val="2"/>
        <scheme val="minor"/>
      </rPr>
      <t>Aufzinsungsfaktor</t>
    </r>
  </si>
  <si>
    <r>
      <t xml:space="preserve">Wird eine Zahlung im Zusammenhang mit einer Kreditaufnahme vereinbart, die halbjährlich, vierteljährlich oder monatiich anfällt und immer gleich hoch ist, dann spricht man von einer </t>
    </r>
    <r>
      <rPr>
        <b/>
        <sz val="11"/>
        <color theme="1"/>
        <rFont val="Calibri"/>
        <family val="2"/>
        <scheme val="minor"/>
      </rPr>
      <t>Pauschalrate.</t>
    </r>
  </si>
  <si>
    <t>Pauschalratenfaktor</t>
  </si>
  <si>
    <t>Anzahl der Tilgungen und Kapitlisierungen p.a. (=pro Jahr)</t>
  </si>
  <si>
    <t>Zinsen % pro Periode</t>
  </si>
  <si>
    <t>Pauschalrate</t>
  </si>
  <si>
    <t>LZ in Perioden</t>
  </si>
  <si>
    <t>Laufzeit in Jahren</t>
  </si>
  <si>
    <t>Tilgungsplan Pauschalratentilgung</t>
  </si>
  <si>
    <t>daraus errechnet sich der neue Pauschalratenfaktor</t>
  </si>
  <si>
    <r>
      <t xml:space="preserve">KD (=Pauschalrate) = </t>
    </r>
    <r>
      <rPr>
        <b/>
        <sz val="11"/>
        <color theme="1"/>
        <rFont val="Calibri"/>
        <family val="2"/>
        <scheme val="minor"/>
      </rPr>
      <t>Kapitaldienst pro Periode</t>
    </r>
  </si>
  <si>
    <r>
      <t xml:space="preserve">Der Annuitätenfaktor wird zum Pauschalratenfaktor,                                           </t>
    </r>
    <r>
      <rPr>
        <sz val="12"/>
        <color theme="1"/>
        <rFont val="Calibri"/>
        <family val="2"/>
        <scheme val="minor"/>
      </rPr>
      <t>weil q und n sich verändern</t>
    </r>
  </si>
  <si>
    <t xml:space="preserve">  = Anzahl der Ratenzahlung pro Jahr und Kapitalisierung pro Jahr. Kapitalisierung bedeutet, dass die Zinsen berechnet werden, dass heisst dass das Kreditkonto abgerechnet wird (Beleg: Kontoauszug).</t>
  </si>
  <si>
    <t>pro Jahr</t>
  </si>
  <si>
    <t>pro Halbjahr</t>
  </si>
  <si>
    <t>pro Quartal</t>
  </si>
  <si>
    <t>pro Mopnat</t>
  </si>
  <si>
    <t xml:space="preserve">i </t>
  </si>
  <si>
    <t>i/2</t>
  </si>
  <si>
    <t>i/4</t>
  </si>
  <si>
    <t>i/12</t>
  </si>
  <si>
    <t>1+i</t>
  </si>
  <si>
    <t>1+i/2</t>
  </si>
  <si>
    <t>1+i/4</t>
  </si>
  <si>
    <t>1+i/12</t>
  </si>
  <si>
    <t>i=p/100</t>
  </si>
  <si>
    <t>Laufzeit in Perioden</t>
  </si>
  <si>
    <t>Halbjahre (=Semester)</t>
  </si>
  <si>
    <t>Vierteljahre (=Quartale)</t>
  </si>
  <si>
    <t>Jahre (=Anni = Plural von Annus)</t>
  </si>
  <si>
    <t>Monate (=Mensis)</t>
  </si>
  <si>
    <t>Faktor</t>
  </si>
  <si>
    <t>Annuitäten-faktor</t>
  </si>
  <si>
    <t>Pauschalraten-faktor</t>
  </si>
  <si>
    <t>Zahlung der Rate (=T+Z)</t>
  </si>
  <si>
    <t>Bezeichung der Zahlung =Rate (=T+Z)</t>
  </si>
  <si>
    <t>Pauschalratentilgung</t>
  </si>
  <si>
    <t>Zinssatz p.a. (365/365)</t>
  </si>
  <si>
    <t>Bei monatlicher Zahlung und vierteljährlicher Kapitalisierung, bei Privatkrediten häufig üblich, wird der Faktor wie folgt angepasst.</t>
  </si>
  <si>
    <t xml:space="preserve">Kapitaldienst </t>
  </si>
  <si>
    <t>1. Allgemeine Einführung</t>
  </si>
  <si>
    <t>dieser liquid (=zahlungsfähig) bleibt. Damit ist der Kapitaldienst eine wichtige Größe für die Finanzplanung</t>
  </si>
  <si>
    <t>und die Beurteilung  der Finanzierbarkeit einer Investition.</t>
  </si>
  <si>
    <t>Im Rahmen der Finanzplanung zur Beurteilung der Finanzierbarkeit einer Investition wird im Unternehmen</t>
  </si>
  <si>
    <t>Die Kapitaldienstgrenze ist eine Belastungsgrenze für ein Unternehmen und gibt an, mit wieviel Kapitldienst</t>
  </si>
  <si>
    <t>ein Unternehmen belastet werden darf.</t>
  </si>
  <si>
    <r>
      <t xml:space="preserve">die </t>
    </r>
    <r>
      <rPr>
        <b/>
        <sz val="14"/>
        <color theme="1"/>
        <rFont val="Calibri"/>
        <family val="2"/>
        <scheme val="minor"/>
      </rPr>
      <t xml:space="preserve">Kapitaldienstgrenze </t>
    </r>
    <r>
      <rPr>
        <sz val="14"/>
        <color theme="1"/>
        <rFont val="Calibri"/>
        <family val="2"/>
        <scheme val="minor"/>
      </rPr>
      <t>berechnet.</t>
    </r>
  </si>
  <si>
    <t>eine Investition als finanzierbar bezeichnet werden kann.</t>
  </si>
  <si>
    <t>Die Kapitaldienstgrenze muss jedenfalls größer gleich dem anfallenden Kapitaldienst sein, damit</t>
  </si>
  <si>
    <t>Die Finanzierbarkeit von Investitionen ist eine unbedingte Voraussetzung, die erbracht werden muss, wenn</t>
  </si>
  <si>
    <t>eine Investition getätigt wird.</t>
  </si>
  <si>
    <t>In der Folge werden Berechnungsmöglichkeiten für den Kapitaldienst gezeigt.</t>
  </si>
  <si>
    <t>der Ergebnisse überprüfen.</t>
  </si>
  <si>
    <t>2 Kapitaldienst und Tilgungsformen von Krediten</t>
  </si>
  <si>
    <t>2 Kapitaldienst  und Tilgungsformen von Krediten</t>
  </si>
  <si>
    <r>
      <t xml:space="preserve">Es gibt folgende </t>
    </r>
    <r>
      <rPr>
        <b/>
        <sz val="12"/>
        <color theme="1"/>
        <rFont val="Calibri"/>
        <family val="2"/>
        <scheme val="minor"/>
      </rPr>
      <t>Tilgungsformen</t>
    </r>
    <r>
      <rPr>
        <b/>
        <sz val="11"/>
        <color theme="1"/>
        <rFont val="Calibri"/>
        <family val="2"/>
        <scheme val="minor"/>
      </rPr>
      <t>:</t>
    </r>
  </si>
  <si>
    <t>L = Anzahl der Kapitalisierungen</t>
  </si>
  <si>
    <t>M = Anzahl der Tilgungen</t>
  </si>
  <si>
    <t>gegebener Zinsatz per Anno (365/365) = p</t>
  </si>
  <si>
    <t>Zinssatz für Faktor = p/100</t>
  </si>
  <si>
    <t>Aufzinsungs-   faktor = q</t>
  </si>
  <si>
    <t>Häufig üblich:</t>
  </si>
  <si>
    <t>L = 4</t>
  </si>
  <si>
    <t>M = 12</t>
  </si>
  <si>
    <t xml:space="preserve">q = </t>
  </si>
  <si>
    <t>Der Kapitaldienst wird dann wieder entsprechend der Formel, wie schon bekannt berechnet.</t>
  </si>
  <si>
    <t>Wenn "p"= 3 dann ist q = (1+0,03/4)^4/12</t>
  </si>
  <si>
    <t>Berechnungsbeispiel zur Pauaschalratentilgung mit halbjährlicher Kapitalisierung und Tilgung.</t>
  </si>
  <si>
    <t>entspricht dem Bankzinssatz * 365/360</t>
  </si>
  <si>
    <t>Dieser Wert wird in die Annuitätenformel eingesetzt.</t>
  </si>
  <si>
    <t>Daraus ergibt sich dann der Pauschalratenfaktor.</t>
  </si>
  <si>
    <t>Monate</t>
  </si>
  <si>
    <t>Die Daten in den grün markierten Feldern sind gegeben.</t>
  </si>
  <si>
    <t>Aufgaben:</t>
  </si>
  <si>
    <t>1) Berechnen Sie den Pauschalratenfaktor</t>
  </si>
  <si>
    <t>2) Berchnen Sie die Pauschlrate per Semester (=Halbjahr) = Kapitaldienst per Halbjahr</t>
  </si>
  <si>
    <t>3) Erstellen Sie den dazugehörigen Tilgungsplan</t>
  </si>
  <si>
    <t>4) Stellen Sie in einem Säulendiagramm die Kapitaldienste, bestehend aus Zins- und Tilgungsanteil, in der Laufzeit dar.</t>
  </si>
  <si>
    <t>Lösung ad 1)</t>
  </si>
  <si>
    <t>Lösung ad 2)</t>
  </si>
  <si>
    <t>Lösung ad 3)</t>
  </si>
  <si>
    <t>Lösung ad 4)</t>
  </si>
  <si>
    <r>
      <t xml:space="preserve">Wird eine Zahlung im Zusammenhang mit einer Kreditaufnahme vereinbart, die jährlich ist und immer in gleicher Höhe anfällt und sich aus einem Zins- und Tilgungsanteil zusammensetzt, dann spricht man von einer </t>
    </r>
    <r>
      <rPr>
        <b/>
        <sz val="11"/>
        <color theme="1"/>
        <rFont val="Calibri"/>
        <family val="2"/>
        <scheme val="minor"/>
      </rPr>
      <t xml:space="preserve">Annuität </t>
    </r>
    <r>
      <rPr>
        <sz val="11"/>
        <color theme="1"/>
        <rFont val="Calibri"/>
        <family val="2"/>
        <scheme val="minor"/>
      </rPr>
      <t>(Begriff stammt aus der lateinischen Sprache:  Annus ist das Jahr - Annuität ist die jährlich anfallende Rate )</t>
    </r>
  </si>
  <si>
    <t>In der Folge wird unter Pnukt 3.1 die Berechnung der Annuität gezeigt.</t>
  </si>
  <si>
    <t>Unter Pnukt 3.2  wird die Berechnung der Pauschalrate gezeigt.</t>
  </si>
  <si>
    <t>3.1 Berechung der Annuität (=Kapitaldienst per anno)</t>
  </si>
  <si>
    <t>3.2 Berechung der Pauschalrate (=Kapitaldienst per Semester, oder Quartal, oder Monat)</t>
  </si>
  <si>
    <t>Die Laufzeit wird in Monaten angegeben z.B.</t>
  </si>
  <si>
    <t xml:space="preserve"> = if</t>
  </si>
  <si>
    <t>Zinsfußfür aufgenommenes Fremdkapital.</t>
  </si>
  <si>
    <r>
      <t xml:space="preserve">   = </t>
    </r>
    <r>
      <rPr>
        <sz val="11"/>
        <color theme="1"/>
        <rFont val="Calibri"/>
        <family val="2"/>
        <scheme val="minor"/>
      </rPr>
      <t>Laufzeit</t>
    </r>
  </si>
  <si>
    <t>hier in Jahren</t>
  </si>
  <si>
    <t>Das ist jener Betrag der abgestattet werden muss = getilgt werden muss.</t>
  </si>
  <si>
    <t>Berechnungsbeispiel zur Annuitätentilgung mit jährlicher Kapitalisierung und Tilgung.</t>
  </si>
  <si>
    <t>1) Berechnen Sie den Annuitätenfaktor</t>
  </si>
  <si>
    <t>2) Berchnen Sie die Annuität = Kapitaldienst per Anno</t>
  </si>
  <si>
    <t>Lösung:</t>
  </si>
  <si>
    <t>vierteljährlich</t>
  </si>
  <si>
    <t>monatlich</t>
  </si>
  <si>
    <t>Laufzeit</t>
  </si>
  <si>
    <t>p in % p.a. (365/365)</t>
  </si>
  <si>
    <t>Jahre</t>
  </si>
  <si>
    <t>Halbjahre</t>
  </si>
  <si>
    <t>Quartale</t>
  </si>
  <si>
    <t>n Laufzeit in*</t>
  </si>
  <si>
    <t>q Aufzinsungsfaktor</t>
  </si>
  <si>
    <t>tatsächlicher Zinssatz p.a. dec. (365/365)</t>
  </si>
  <si>
    <t>Zinsatz</t>
  </si>
  <si>
    <t>i Zinsfuß</t>
  </si>
  <si>
    <t>pa.</t>
  </si>
  <si>
    <t>p.sem</t>
  </si>
  <si>
    <t>p.qa</t>
  </si>
  <si>
    <t>p.mens</t>
  </si>
  <si>
    <t>L Kapitalisierung</t>
  </si>
  <si>
    <t>M Tilgung (Zahlung von Raten)</t>
  </si>
  <si>
    <t>Summe der Zahlungen</t>
  </si>
  <si>
    <t>Spesen/Abrechnungsperiode</t>
  </si>
  <si>
    <r>
      <rPr>
        <sz val="12"/>
        <rFont val="Calibri"/>
        <family val="2"/>
      </rPr>
      <t>Ø</t>
    </r>
    <r>
      <rPr>
        <sz val="12"/>
        <rFont val="Arial"/>
        <family val="2"/>
      </rPr>
      <t xml:space="preserve"> Spesen pro Tilgung</t>
    </r>
  </si>
  <si>
    <t>Ko = Kreditbetrag</t>
  </si>
  <si>
    <t>1/an (Annuitäten/Pauschalratenfaktor)</t>
  </si>
  <si>
    <t>3.3 Annuitäten-/Pauschalratenrechner</t>
  </si>
  <si>
    <t>5 Aufgabenstellungen</t>
  </si>
  <si>
    <t>Rate</t>
  </si>
  <si>
    <t xml:space="preserve">   = Kapitaldienst </t>
  </si>
  <si>
    <t>Tilgungsplan Ratentilgung</t>
  </si>
  <si>
    <t>T = Ko/LZ</t>
  </si>
  <si>
    <t>daraus ergibt sich, dass T = Tilgungsanteil innerhalb der Rate immer gleich hoch ist.</t>
  </si>
  <si>
    <t>Der Zinsanteil berechnet sich vom fallenden Kapital, dass bedeutet dass die Zinsen jeweils von der aushaftenden Restschuld berechnet werden.</t>
  </si>
  <si>
    <t>Z1 = Ko * i</t>
  </si>
  <si>
    <t>Z2 = (Ko-T)*i</t>
  </si>
  <si>
    <t>Z3 =  (Ko -2T)*i</t>
  </si>
  <si>
    <t>Kf=Ko</t>
  </si>
  <si>
    <t>KD1 = T1 + Ko*i</t>
  </si>
  <si>
    <t>KD2 = T2 + (Ko-T1)*i</t>
  </si>
  <si>
    <t>KD3 = T3 + (Ko-2T)*i</t>
  </si>
  <si>
    <t>LZ = n</t>
  </si>
  <si>
    <t>KDn = Tn + (Ko - T (n-1))*i</t>
  </si>
  <si>
    <t>erster Kapitaldienst</t>
  </si>
  <si>
    <t>zweiter Kapitaldienst</t>
  </si>
  <si>
    <t>dritter Kapitaldienst</t>
  </si>
  <si>
    <t>letzter Kapitaldienst</t>
  </si>
  <si>
    <t>Aus dem Tilgungsanteil</t>
  </si>
  <si>
    <t>Aus dem Zinsanteil:</t>
  </si>
  <si>
    <t>Der Kapitaldienst setzt sich wie folgt zusammen:</t>
  </si>
  <si>
    <r>
      <t xml:space="preserve">KD (=Rate)= </t>
    </r>
    <r>
      <rPr>
        <b/>
        <sz val="11"/>
        <color theme="1"/>
        <rFont val="Calibri"/>
        <family val="2"/>
        <scheme val="minor"/>
      </rPr>
      <t>Kapitaldienst</t>
    </r>
  </si>
  <si>
    <t>Berechnungsbeispiel zur Kapitalratentilgung mit jährlicher Kapitalisierung und Tilgung.</t>
  </si>
  <si>
    <t>1) Berechnen Sie den Tilgungsanteil innerhalb der Rate</t>
  </si>
  <si>
    <t>ist über die LZ immer gleich hoch.</t>
  </si>
  <si>
    <t>2) Berchnen Sie die Zinsen im ersten Jahr und die Restschuld am Ende des ersten Jahres.</t>
  </si>
  <si>
    <t>Zinsen im ersten Jahr</t>
  </si>
  <si>
    <t>Restschuld am Ende des ersten Jahres</t>
  </si>
  <si>
    <t>Tilgung (=Tn) +  Zinsen (=Zn)</t>
  </si>
  <si>
    <t>T = Tilgung/Periode = T1 = T2 = T3 = Ko/n=Tn</t>
  </si>
  <si>
    <t>Zn =   (Ko - T (n-1))*i</t>
  </si>
  <si>
    <t>Zinsen in der ersten Periode</t>
  </si>
  <si>
    <t>Zinsen in der letzten Peiode</t>
  </si>
  <si>
    <t>Zinsen in der zweiten Periode</t>
  </si>
  <si>
    <t>Zinsen in der dritten Periode</t>
  </si>
  <si>
    <t>innerhalb dieser zeit muss das Fremdkapital abgestattet werden.</t>
  </si>
  <si>
    <t>innerhalb dieser Zeit muss das Fremdkapital abgestattet werden.</t>
  </si>
  <si>
    <t>2) Reichen die Überschüsse der Einnahmen über die Ausgaben aus um den Kredit zu bedienen?</t>
  </si>
  <si>
    <t>Für das Fremdkapital gelten folgende Konditionen:</t>
  </si>
  <si>
    <t>Annuitätentilgung jährlich im Nachhinein, Kapitalisierung jährlich im Nachhinein.</t>
  </si>
  <si>
    <t>p.a. dec. kkt. (365/365)</t>
  </si>
  <si>
    <t>p.a.</t>
  </si>
  <si>
    <t xml:space="preserve">Zinssatz Eigenkapital </t>
  </si>
  <si>
    <t>3) Fertigen Sie einen Tilgungsplan an</t>
  </si>
  <si>
    <t xml:space="preserve">5.1 Aufgabenstellung </t>
  </si>
  <si>
    <t>1) Berechnenen Sie den Kapitldienst per Anno , den das Unternehmen leisten muss.</t>
  </si>
  <si>
    <r>
      <t xml:space="preserve"> * Laufzeit in Jahren, Semestern (=Halbjahren), Quartalen (=Vierteljahren), Mensis (=Monaten). Die Angabe muss hier mit der Tilgung abgestimmt sein.                                                                                                      Bsp: jährliche Tilgung </t>
    </r>
    <r>
      <rPr>
        <sz val="10"/>
        <rFont val="Calibri"/>
        <family val="2"/>
      </rPr>
      <t>»</t>
    </r>
    <r>
      <rPr>
        <sz val="10"/>
        <rFont val="Arial"/>
        <family val="2"/>
      </rPr>
      <t xml:space="preserve"> LZ in Jahren; monatliche Tilgung » LZ in Monaten usw. </t>
    </r>
  </si>
  <si>
    <t>Die grün markierten Felder sind Eingabefelder.</t>
  </si>
  <si>
    <t>Anschaffungswert netto des Mähdreschers:</t>
  </si>
  <si>
    <t>1) Berechnen Sie den Kapitaldienst p.a  (=Annuität), die durch diese Kreditaufnahme anfällt?</t>
  </si>
  <si>
    <t>2) Kann das Unternehmen diese finanzielle Belastung  tragen?</t>
  </si>
  <si>
    <t xml:space="preserve">5.2 Aufgabenstellung </t>
  </si>
  <si>
    <t>Geplante laufende Einnahmen Pro Monat  im Durchschnitt</t>
  </si>
  <si>
    <t>geplante Ausgaben/Monat im Durchschnitt für den PKW (ohne Kapitaldienst):</t>
  </si>
  <si>
    <t>Anschaffungswert netto des PKW:</t>
  </si>
  <si>
    <t>1) Berechnen Sie die Pauschalrate/Monat, die durch diese Kreditaufnahme anfällt?</t>
  </si>
  <si>
    <t>Pauschalratentilgung monatliche Tilgung, vierteljährliche Kapitalisierung.</t>
  </si>
  <si>
    <t xml:space="preserve">5.3 Aufgabenstellung </t>
  </si>
  <si>
    <t>Herr Huber plant den Ankauf eines PKW . Dazu sind Ihm folgende Daten bekannt:</t>
  </si>
  <si>
    <t>2) Kann Herr Huber diese finanzielle Belastung  tragen?</t>
  </si>
  <si>
    <t>Das Geld hat Herr Huber angespart.</t>
  </si>
  <si>
    <t>Diesen Betrag muss er mit einem Kredit finanzieren.</t>
  </si>
  <si>
    <t xml:space="preserve">Basis verschiedener Kredite berechnen. In den gegebenen Lösungen können Sie die Richtigkeit </t>
  </si>
  <si>
    <t>Vorteil</t>
  </si>
  <si>
    <t>Nachteil</t>
  </si>
  <si>
    <t xml:space="preserve">Der Kapitaldeinst setzt sich aus einem Tilgungs- und Zinsanteil Zusammen. Der Kapitaldienst ist immer gleich hoch. Der Tilungs- und Zinsanteil innnerhalb der Rate variiert. Am Beginn hat man einen niedrigen Tilgungsanteil, der mit fortlaufender LZ steigt. In diesem Maß nimmt der Zinsanteil ab. </t>
  </si>
  <si>
    <t>Unter gleichen Bedingungen teuerer als die Kapitalratentilgung. Das heißt, dass hier in Summe mehr Zinsen anfallen.</t>
  </si>
  <si>
    <t>Unter Punkt 3 werden die Berechnungsmöglichkeiten für den Kapitaldienst bei Annuitätentlgung, Pauschalratentilgung und unter Punkt 4 bei Kapitlratentilgung (=Ratentilgung) dargestellt.</t>
  </si>
  <si>
    <t xml:space="preserve">   = Kapitaldienst = Annuität=Pauschalrate</t>
  </si>
  <si>
    <t>Finanzielle Belastung</t>
  </si>
  <si>
    <t>Pauschalrate/Annuität</t>
  </si>
  <si>
    <t>Als Beispiel ist gegeben:</t>
  </si>
  <si>
    <t>Kreditbetrag:</t>
  </si>
  <si>
    <t>Zinssatz</t>
  </si>
  <si>
    <t>Kapitalisierung</t>
  </si>
  <si>
    <t>1) Berechnung des Pauschalratenfaktors</t>
  </si>
  <si>
    <t>2) Berechung der Pauschalrate</t>
  </si>
  <si>
    <t>Mit Hilfe des Annuitäten-/Pauschalratenrechners können Sie einfach Annuitäten und Pauschalraten berechnen.</t>
  </si>
  <si>
    <t>Die Lösung wird direkt aus dem Berechnungsblatt, wie unten angezeigt, abgelesen, nachdem in den grün markierten Feldern die Daten eingetragen worden sind.</t>
  </si>
  <si>
    <t>Wird die Kreditrate (=Tilgung +Zinsen) nicht per Anno berechnet sondern auf das Halbjahr oder auf das Quartal oder auf das Monat, dann spricht man nicht mehr von einer Annuität sondern von einer Pauschalrate, die aber pro Periode (entweder Halbjahr, Vierteljahr oder Monat) gleich hoch ist. Bei einem gegebenen Jahreszinssatz sind in der Pauschalratenformel (= Annuitätenformel, wenn die Periode ein Jahr ist) folgende Änderungen vorzunehmen.</t>
  </si>
  <si>
    <t>angegebener Zinssatz in % p.a. dec. (365/360)</t>
  </si>
  <si>
    <t>3% p.a. dec. kkt. (365/360) entspricht einer üblichen Zinsangabe bei Bankgeschäften im Kreditbereich.</t>
  </si>
  <si>
    <t>In den Aufgabenstellungen können Sie ihr erworbenes Wissen anwenden und selbst den Kapitldienst auf</t>
  </si>
  <si>
    <t>Kapitalratentilgung = Ratentilgung</t>
  </si>
  <si>
    <t>3 Kapitaldienst bei Annuitäten- und Pauschalratentilgung</t>
  </si>
  <si>
    <r>
      <t xml:space="preserve">p bezieht sich auf eine Zinsperiode von 365 Tagen und die Verzinsungszeit beträgt 365 Tagen. </t>
    </r>
    <r>
      <rPr>
        <b/>
        <sz val="10"/>
        <color theme="1"/>
        <rFont val="Calibri"/>
        <family val="2"/>
        <scheme val="minor"/>
      </rPr>
      <t>ACHTUNG</t>
    </r>
    <r>
      <rPr>
        <sz val="10"/>
        <color theme="1"/>
        <rFont val="Calibri"/>
        <family val="2"/>
        <scheme val="minor"/>
      </rPr>
      <t>: Entsprechend der Bankusancen im Kreditbereich wird der Zinssatz 365/360 angegeben. Hier muß eine Umrechung stattfinden:  p/360*365 = p (365/365).</t>
    </r>
  </si>
  <si>
    <t xml:space="preserve"> = p</t>
  </si>
  <si>
    <t xml:space="preserve"> = i</t>
  </si>
  <si>
    <t xml:space="preserve"> = n</t>
  </si>
  <si>
    <t>4 Kapitaldienst bei Kapitalratentilgung = Ratentilgung</t>
  </si>
  <si>
    <t>Bei der Kapitalratentilgung = Ratentilgung wird eine jeweils in gleicher Höhe anfallende Tilgungsrate vereinbart. Die Zinsen berechnen sich vom noch aushaftenden Kapital und sind damit jeweils unterschiedlich hoch. Daraus ergibt sich in jeder Periode ein unterschiedlich hoher Geldbetrag = RATE (=Kapitaldienst= Z+T), der zu zahlen ist.</t>
  </si>
  <si>
    <t>p.a. dec. kkt. (365/360)</t>
  </si>
  <si>
    <t>PKW - Ankauf im Privatbereich</t>
  </si>
  <si>
    <t>laufende Ausgaben pro Monat im Durchschnitt ohne Ausgaben für PKW:</t>
  </si>
  <si>
    <t xml:space="preserve">4) Wie würde sich der Kapitaldienst verändern, wenn Kapitalratentilgung vereinbart würde, die Konditionen aber sonst gleich blieben. </t>
  </si>
  <si>
    <t xml:space="preserve">5) Wie würde sich der Kapitaldienst verändern, wenn halbjärliche Kapitalisierung und Tilgung vereinbart würde, die Konditionen aber sonst gleich blieben. </t>
  </si>
  <si>
    <t>Laufzeit (Perioden)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</si>
</sst>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 _€_-;\-* #,##0.00\ _€_-;_-* &quot;-&quot;??\ _€_-;_-@_-"/>
    <numFmt numFmtId="165" formatCode="_-[$€-C07]\ * #,##0.00_-;\-[$€-C07]\ * #,##0.00_-;_-[$€-C07]\ * &quot;-&quot;??_-;_-@_-"/>
    <numFmt numFmtId="166" formatCode="0.0"/>
    <numFmt numFmtId="167" formatCode="_-* #,##0.00\ _D_M_-;\-* #,##0.00\ _D_M_-;_-* &quot;-&quot;??\ _D_M_-;_-@_-"/>
    <numFmt numFmtId="168" formatCode="_-* #,##0.00\ [$€-407]_-;\-* #,##0.00\ [$€-407]_-;_-* &quot;-&quot;??\ [$€-407]_-;_-@_-"/>
  </numFmts>
  <fonts count="22" x14ac:knownFonts="1">
    <font>
      <sz val="11"/>
      <color theme="1"/>
      <name val="Calibri"/>
      <family val="2"/>
      <scheme val="minor"/>
    </font>
    <font>
      <sz val="10"/>
      <name val="Arial"/>
      <family val="2"/>
    </font>
    <font>
      <sz val="26"/>
      <color theme="1"/>
      <name val="Calibri"/>
      <family val="2"/>
      <scheme val="minor"/>
    </font>
    <font>
      <b/>
      <sz val="20"/>
      <color theme="1"/>
      <name val="Calibri"/>
      <family val="2"/>
      <scheme val="minor"/>
    </font>
    <font>
      <sz val="12"/>
      <color theme="1"/>
      <name val="Calibri"/>
      <family val="2"/>
      <scheme val="minor"/>
    </font>
    <font>
      <sz val="14"/>
      <color theme="1"/>
      <name val="Calibri"/>
      <family val="2"/>
      <scheme val="minor"/>
    </font>
    <font>
      <sz val="11"/>
      <color theme="1"/>
      <name val="Calibri"/>
      <family val="2"/>
      <scheme val="minor"/>
    </font>
    <font>
      <b/>
      <sz val="16"/>
      <color theme="1"/>
      <name val="Calibri"/>
      <family val="2"/>
      <scheme val="minor"/>
    </font>
    <font>
      <b/>
      <sz val="11"/>
      <color theme="1"/>
      <name val="Calibri"/>
      <family val="2"/>
      <scheme val="minor"/>
    </font>
    <font>
      <sz val="16"/>
      <color theme="1"/>
      <name val="Calibri"/>
      <family val="2"/>
      <scheme val="minor"/>
    </font>
    <font>
      <b/>
      <sz val="12"/>
      <color theme="1"/>
      <name val="Calibri"/>
      <family val="2"/>
      <scheme val="minor"/>
    </font>
    <font>
      <b/>
      <sz val="14"/>
      <color theme="1"/>
      <name val="Calibri"/>
      <family val="2"/>
      <scheme val="minor"/>
    </font>
    <font>
      <b/>
      <sz val="20"/>
      <name val="Arial"/>
      <family val="2"/>
    </font>
    <font>
      <sz val="10"/>
      <color theme="1"/>
      <name val="Calibri"/>
      <family val="2"/>
      <scheme val="minor"/>
    </font>
    <font>
      <sz val="8"/>
      <color theme="1"/>
      <name val="Calibri"/>
      <family val="2"/>
      <scheme val="minor"/>
    </font>
    <font>
      <b/>
      <sz val="12"/>
      <name val="Arial"/>
      <family val="2"/>
    </font>
    <font>
      <sz val="12"/>
      <name val="Arial"/>
      <family val="2"/>
    </font>
    <font>
      <sz val="14"/>
      <name val="Arial"/>
      <family val="2"/>
    </font>
    <font>
      <sz val="12"/>
      <name val="Calibri"/>
      <family val="2"/>
    </font>
    <font>
      <sz val="10"/>
      <name val="Calibri"/>
      <family val="2"/>
    </font>
    <font>
      <b/>
      <sz val="10"/>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 fillId="0" borderId="0"/>
    <xf numFmtId="164" fontId="6" fillId="0" borderId="0" applyFont="0" applyFill="0" applyBorder="0" applyAlignment="0" applyProtection="0"/>
    <xf numFmtId="9" fontId="6" fillId="0" borderId="0" applyFont="0" applyFill="0" applyBorder="0" applyAlignment="0" applyProtection="0"/>
    <xf numFmtId="0" fontId="21" fillId="0" borderId="0" applyNumberFormat="0" applyFill="0" applyBorder="0" applyAlignment="0" applyProtection="0"/>
  </cellStyleXfs>
  <cellXfs count="258">
    <xf numFmtId="0" fontId="0" fillId="0" borderId="0" xfId="0"/>
    <xf numFmtId="0" fontId="0" fillId="3" borderId="0" xfId="0" applyFill="1"/>
    <xf numFmtId="165" fontId="0" fillId="3" borderId="1" xfId="0" applyNumberFormat="1" applyFill="1" applyBorder="1"/>
    <xf numFmtId="0" fontId="0" fillId="3" borderId="0" xfId="0" applyFill="1" applyBorder="1"/>
    <xf numFmtId="0" fontId="0" fillId="3" borderId="17" xfId="0" applyFill="1" applyBorder="1"/>
    <xf numFmtId="0" fontId="0" fillId="3" borderId="14" xfId="0" applyFill="1" applyBorder="1"/>
    <xf numFmtId="0" fontId="0" fillId="3" borderId="15" xfId="0" applyFill="1" applyBorder="1"/>
    <xf numFmtId="0" fontId="0" fillId="4" borderId="0" xfId="0" applyFill="1"/>
    <xf numFmtId="0" fontId="5" fillId="3" borderId="0" xfId="0" applyFont="1" applyFill="1"/>
    <xf numFmtId="43" fontId="0" fillId="3" borderId="1" xfId="0" applyNumberFormat="1" applyFill="1" applyBorder="1"/>
    <xf numFmtId="0" fontId="7" fillId="3" borderId="0" xfId="0" applyFont="1" applyFill="1" applyBorder="1" applyAlignment="1">
      <alignment horizontal="left" vertical="center" wrapText="1"/>
    </xf>
    <xf numFmtId="0" fontId="0" fillId="5" borderId="0" xfId="0" applyFill="1"/>
    <xf numFmtId="0" fontId="4" fillId="3" borderId="0" xfId="0" applyFont="1" applyFill="1" applyAlignment="1">
      <alignment horizontal="center"/>
    </xf>
    <xf numFmtId="0" fontId="9" fillId="3" borderId="0" xfId="0" applyFont="1" applyFill="1"/>
    <xf numFmtId="0" fontId="0" fillId="6" borderId="0" xfId="0" applyFill="1"/>
    <xf numFmtId="0" fontId="3" fillId="5" borderId="0" xfId="0" applyFont="1" applyFill="1" applyAlignment="1"/>
    <xf numFmtId="0" fontId="5" fillId="5" borderId="0" xfId="0" applyFont="1" applyFill="1"/>
    <xf numFmtId="0" fontId="11" fillId="3" borderId="0" xfId="0" applyFont="1" applyFill="1"/>
    <xf numFmtId="0" fontId="0" fillId="3" borderId="1" xfId="0" applyFill="1" applyBorder="1"/>
    <xf numFmtId="0" fontId="0" fillId="3" borderId="10" xfId="0" applyFill="1" applyBorder="1"/>
    <xf numFmtId="0" fontId="0" fillId="3" borderId="11" xfId="0" applyFill="1" applyBorder="1"/>
    <xf numFmtId="0" fontId="0" fillId="3" borderId="12" xfId="0" applyFill="1" applyBorder="1"/>
    <xf numFmtId="0" fontId="0" fillId="3" borderId="16" xfId="0" applyFill="1" applyBorder="1"/>
    <xf numFmtId="0" fontId="0" fillId="3" borderId="13" xfId="0" applyFill="1" applyBorder="1"/>
    <xf numFmtId="0" fontId="8" fillId="3" borderId="20" xfId="0" applyFont="1" applyFill="1" applyBorder="1" applyAlignment="1">
      <alignment horizontal="center"/>
    </xf>
    <xf numFmtId="0" fontId="0" fillId="3" borderId="0" xfId="0" applyFill="1" applyBorder="1" applyAlignment="1">
      <alignment horizontal="left"/>
    </xf>
    <xf numFmtId="0" fontId="0" fillId="3" borderId="19" xfId="0" applyFill="1" applyBorder="1" applyAlignment="1">
      <alignment horizontal="center" vertical="center" wrapText="1"/>
    </xf>
    <xf numFmtId="0" fontId="0" fillId="3" borderId="19" xfId="0" applyFill="1" applyBorder="1" applyAlignment="1">
      <alignment horizontal="center" wrapText="1"/>
    </xf>
    <xf numFmtId="0" fontId="0" fillId="3" borderId="20" xfId="0" applyFill="1" applyBorder="1"/>
    <xf numFmtId="0" fontId="4" fillId="3" borderId="0" xfId="0" applyFont="1" applyFill="1"/>
    <xf numFmtId="164" fontId="0" fillId="3" borderId="1" xfId="2" applyFont="1" applyFill="1" applyBorder="1"/>
    <xf numFmtId="1" fontId="0" fillId="3" borderId="1" xfId="2" applyNumberFormat="1" applyFont="1" applyFill="1" applyBorder="1" applyAlignment="1">
      <alignment horizontal="center"/>
    </xf>
    <xf numFmtId="0" fontId="0" fillId="3" borderId="19" xfId="0" applyFill="1" applyBorder="1" applyAlignment="1">
      <alignment horizontal="center"/>
    </xf>
    <xf numFmtId="165" fontId="0" fillId="3" borderId="1" xfId="0" applyNumberFormat="1" applyFill="1" applyBorder="1" applyAlignment="1">
      <alignment vertical="center"/>
    </xf>
    <xf numFmtId="0" fontId="0" fillId="3" borderId="0" xfId="0" applyFill="1" applyBorder="1" applyAlignment="1">
      <alignment horizontal="center"/>
    </xf>
    <xf numFmtId="0" fontId="0" fillId="3" borderId="1" xfId="0" applyFill="1" applyBorder="1" applyAlignment="1">
      <alignment horizont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0" xfId="0" applyFill="1" applyAlignment="1">
      <alignment horizontal="left" vertical="center" wrapText="1"/>
    </xf>
    <xf numFmtId="0" fontId="9" fillId="3" borderId="0" xfId="0" applyFont="1" applyFill="1" applyBorder="1" applyAlignment="1">
      <alignment horizontal="center" vertical="center"/>
    </xf>
    <xf numFmtId="0" fontId="0" fillId="3" borderId="0" xfId="0" applyFill="1" applyBorder="1" applyAlignment="1"/>
    <xf numFmtId="0" fontId="0" fillId="3" borderId="1" xfId="0" applyFill="1" applyBorder="1" applyAlignment="1">
      <alignment horizontal="center" vertical="center"/>
    </xf>
    <xf numFmtId="0" fontId="8" fillId="3" borderId="0" xfId="0" applyFont="1" applyFill="1" applyBorder="1" applyAlignment="1"/>
    <xf numFmtId="165" fontId="0" fillId="3" borderId="21" xfId="0" applyNumberFormat="1" applyFill="1" applyBorder="1"/>
    <xf numFmtId="165" fontId="0" fillId="7" borderId="1" xfId="0" applyNumberFormat="1" applyFill="1" applyBorder="1"/>
    <xf numFmtId="166" fontId="0" fillId="7" borderId="1" xfId="0" applyNumberFormat="1" applyFill="1" applyBorder="1" applyAlignment="1">
      <alignment horizontal="center"/>
    </xf>
    <xf numFmtId="0" fontId="0" fillId="7" borderId="1" xfId="0" applyFill="1" applyBorder="1" applyAlignment="1">
      <alignment horizontal="center"/>
    </xf>
    <xf numFmtId="0" fontId="0" fillId="3" borderId="1" xfId="0" applyFill="1" applyBorder="1" applyAlignment="1">
      <alignment wrapText="1"/>
    </xf>
    <xf numFmtId="0" fontId="0" fillId="3" borderId="1" xfId="0" applyFill="1" applyBorder="1" applyAlignment="1">
      <alignment vertical="center" wrapText="1"/>
    </xf>
    <xf numFmtId="1" fontId="0" fillId="7" borderId="1" xfId="2" applyNumberFormat="1" applyFont="1" applyFill="1" applyBorder="1" applyAlignment="1">
      <alignment horizontal="center" vertical="center"/>
    </xf>
    <xf numFmtId="0" fontId="0" fillId="3" borderId="18" xfId="0" applyFill="1" applyBorder="1"/>
    <xf numFmtId="0" fontId="8" fillId="3" borderId="20" xfId="0" applyFont="1" applyFill="1" applyBorder="1"/>
    <xf numFmtId="165" fontId="10" fillId="3" borderId="20" xfId="0" applyNumberFormat="1" applyFont="1" applyFill="1" applyBorder="1"/>
    <xf numFmtId="166"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xf>
    <xf numFmtId="0" fontId="8" fillId="3" borderId="7" xfId="0" applyFont="1" applyFill="1" applyBorder="1" applyAlignment="1">
      <alignment horizontal="center"/>
    </xf>
    <xf numFmtId="0" fontId="0" fillId="3" borderId="3" xfId="0" applyFill="1" applyBorder="1" applyAlignment="1">
      <alignment horizontal="center"/>
    </xf>
    <xf numFmtId="0" fontId="0" fillId="3" borderId="1" xfId="0" applyFill="1" applyBorder="1" applyAlignment="1">
      <alignment horizontal="center"/>
    </xf>
    <xf numFmtId="0" fontId="0" fillId="3" borderId="18" xfId="0" applyFill="1" applyBorder="1" applyAlignment="1">
      <alignment horizontal="center"/>
    </xf>
    <xf numFmtId="0" fontId="0" fillId="3" borderId="19" xfId="0" applyFill="1" applyBorder="1" applyAlignment="1">
      <alignment horizontal="center" vertical="center"/>
    </xf>
    <xf numFmtId="0" fontId="4" fillId="3" borderId="0"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4" fillId="3" borderId="1" xfId="0" applyFont="1" applyFill="1" applyBorder="1" applyAlignment="1">
      <alignment horizontal="left"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4" fillId="3" borderId="0" xfId="0" applyFont="1" applyFill="1" applyBorder="1" applyAlignment="1">
      <alignment horizontal="left" vertical="center"/>
    </xf>
    <xf numFmtId="0" fontId="4" fillId="3" borderId="3" xfId="0" applyFont="1" applyFill="1" applyBorder="1" applyAlignment="1">
      <alignment horizontal="left" vertical="center" wrapText="1"/>
    </xf>
    <xf numFmtId="0" fontId="4" fillId="3" borderId="1" xfId="0" applyFont="1" applyFill="1" applyBorder="1" applyAlignment="1">
      <alignment horizontal="left" vertical="center"/>
    </xf>
    <xf numFmtId="0" fontId="4" fillId="3" borderId="18"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7" fillId="3" borderId="0" xfId="0" applyFont="1" applyFill="1" applyBorder="1" applyAlignment="1">
      <alignment horizontal="left" vertical="center"/>
    </xf>
    <xf numFmtId="0" fontId="9" fillId="3" borderId="0" xfId="0" applyFont="1" applyFill="1" applyBorder="1" applyAlignment="1">
      <alignment horizontal="center" vertical="center" wrapText="1"/>
    </xf>
    <xf numFmtId="0" fontId="4" fillId="3" borderId="1" xfId="0" applyFont="1" applyFill="1" applyBorder="1" applyAlignment="1">
      <alignment vertical="center"/>
    </xf>
    <xf numFmtId="0" fontId="4" fillId="3" borderId="1" xfId="0" applyFont="1" applyFill="1" applyBorder="1" applyAlignment="1">
      <alignment horizontal="center" vertical="center"/>
    </xf>
    <xf numFmtId="0" fontId="0" fillId="3" borderId="22" xfId="0" applyFill="1" applyBorder="1"/>
    <xf numFmtId="165" fontId="0" fillId="7" borderId="23" xfId="0" applyNumberFormat="1" applyFill="1" applyBorder="1"/>
    <xf numFmtId="0" fontId="0" fillId="3" borderId="24" xfId="0" applyFill="1" applyBorder="1"/>
    <xf numFmtId="1" fontId="0" fillId="7" borderId="25" xfId="2" applyNumberFormat="1" applyFont="1" applyFill="1" applyBorder="1" applyAlignment="1">
      <alignment horizontal="center" vertical="center"/>
    </xf>
    <xf numFmtId="0" fontId="0" fillId="3" borderId="24" xfId="0" applyFill="1" applyBorder="1" applyAlignment="1">
      <alignment wrapText="1"/>
    </xf>
    <xf numFmtId="166" fontId="0" fillId="7" borderId="25" xfId="0" applyNumberFormat="1" applyFill="1" applyBorder="1" applyAlignment="1">
      <alignment horizontal="center" vertical="center"/>
    </xf>
    <xf numFmtId="0" fontId="0" fillId="3" borderId="0" xfId="0" applyFill="1" applyBorder="1" applyAlignment="1">
      <alignment vertical="center" wrapText="1"/>
    </xf>
    <xf numFmtId="1" fontId="0" fillId="3" borderId="0" xfId="2" applyNumberFormat="1" applyFont="1" applyFill="1" applyBorder="1" applyAlignment="1">
      <alignment horizontal="center" vertical="center"/>
    </xf>
    <xf numFmtId="0" fontId="10" fillId="3" borderId="0" xfId="0" applyFont="1" applyFill="1" applyBorder="1" applyAlignment="1">
      <alignment vertical="center" wrapText="1"/>
    </xf>
    <xf numFmtId="0" fontId="11" fillId="3" borderId="0" xfId="0" applyFont="1" applyFill="1" applyAlignment="1">
      <alignment horizontal="center" wrapText="1"/>
    </xf>
    <xf numFmtId="0" fontId="14" fillId="3" borderId="1" xfId="0" applyFont="1" applyFill="1" applyBorder="1" applyAlignment="1">
      <alignment horizontal="left" vertical="center"/>
    </xf>
    <xf numFmtId="0" fontId="14" fillId="3" borderId="1" xfId="0" applyFont="1" applyFill="1" applyBorder="1" applyAlignment="1">
      <alignment horizontal="left" vertical="center" wrapText="1"/>
    </xf>
    <xf numFmtId="0" fontId="1" fillId="4" borderId="0" xfId="1" applyFill="1"/>
    <xf numFmtId="0" fontId="1" fillId="0" borderId="0" xfId="1"/>
    <xf numFmtId="0" fontId="1" fillId="3" borderId="0" xfId="1" applyFill="1"/>
    <xf numFmtId="0" fontId="12" fillId="3" borderId="0" xfId="1" applyFont="1" applyFill="1"/>
    <xf numFmtId="0" fontId="16" fillId="3" borderId="1" xfId="1" applyFont="1" applyFill="1" applyBorder="1"/>
    <xf numFmtId="0" fontId="16" fillId="3" borderId="1" xfId="1" applyFont="1" applyFill="1" applyBorder="1" applyAlignment="1">
      <alignment horizontal="center"/>
    </xf>
    <xf numFmtId="0" fontId="17" fillId="3" borderId="1" xfId="1" applyFont="1" applyFill="1" applyBorder="1" applyAlignment="1">
      <alignment horizontal="center"/>
    </xf>
    <xf numFmtId="0" fontId="16" fillId="3" borderId="1" xfId="1" applyFont="1" applyFill="1" applyBorder="1" applyAlignment="1">
      <alignment horizontal="left" vertical="center"/>
    </xf>
    <xf numFmtId="0" fontId="16" fillId="3" borderId="1" xfId="1" applyFont="1" applyFill="1" applyBorder="1" applyAlignment="1">
      <alignment horizontal="center" vertical="center"/>
    </xf>
    <xf numFmtId="0" fontId="1" fillId="3" borderId="1" xfId="1" applyFill="1" applyBorder="1" applyAlignment="1">
      <alignment horizontal="center" vertical="center" wrapText="1"/>
    </xf>
    <xf numFmtId="0" fontId="1" fillId="3" borderId="1" xfId="1" applyFill="1" applyBorder="1" applyAlignment="1">
      <alignment horizontal="center"/>
    </xf>
    <xf numFmtId="2" fontId="17" fillId="3" borderId="1" xfId="1" applyNumberFormat="1" applyFont="1" applyFill="1" applyBorder="1" applyAlignment="1">
      <alignment horizontal="center"/>
    </xf>
    <xf numFmtId="167" fontId="16" fillId="3" borderId="1" xfId="1" applyNumberFormat="1" applyFont="1" applyFill="1" applyBorder="1"/>
    <xf numFmtId="0" fontId="16" fillId="3" borderId="0" xfId="1" applyFont="1" applyFill="1"/>
    <xf numFmtId="0" fontId="16" fillId="3" borderId="0" xfId="1" applyFont="1" applyFill="1" applyBorder="1"/>
    <xf numFmtId="167" fontId="16" fillId="3" borderId="0" xfId="1" applyNumberFormat="1" applyFont="1" applyFill="1" applyBorder="1"/>
    <xf numFmtId="1" fontId="0" fillId="3" borderId="1" xfId="0" applyNumberFormat="1" applyFill="1" applyBorder="1" applyAlignment="1">
      <alignment horizontal="center"/>
    </xf>
    <xf numFmtId="0" fontId="0" fillId="3" borderId="3" xfId="0" applyFill="1" applyBorder="1" applyAlignment="1">
      <alignment horizontal="center" vertical="center" wrapText="1"/>
    </xf>
    <xf numFmtId="0" fontId="0" fillId="3" borderId="20" xfId="0" applyFill="1" applyBorder="1" applyAlignment="1">
      <alignment horizontal="left" vertical="center"/>
    </xf>
    <xf numFmtId="0" fontId="0" fillId="3" borderId="0" xfId="0" applyFill="1" applyBorder="1" applyAlignment="1">
      <alignment horizontal="left"/>
    </xf>
    <xf numFmtId="43" fontId="0" fillId="3" borderId="0" xfId="0" applyNumberFormat="1" applyFill="1" applyBorder="1"/>
    <xf numFmtId="9" fontId="0" fillId="3" borderId="0" xfId="3" applyFont="1" applyFill="1" applyBorder="1" applyAlignment="1">
      <alignment horizontal="center"/>
    </xf>
    <xf numFmtId="10" fontId="0" fillId="3" borderId="0" xfId="3" applyNumberFormat="1" applyFont="1" applyFill="1" applyBorder="1" applyAlignment="1">
      <alignment horizontal="center"/>
    </xf>
    <xf numFmtId="9" fontId="0" fillId="3" borderId="1" xfId="3" applyFont="1" applyFill="1" applyBorder="1" applyAlignment="1">
      <alignment horizontal="center"/>
    </xf>
    <xf numFmtId="10" fontId="0" fillId="3" borderId="1" xfId="3" applyNumberFormat="1" applyFont="1" applyFill="1" applyBorder="1" applyAlignment="1">
      <alignment horizontal="center"/>
    </xf>
    <xf numFmtId="10" fontId="0" fillId="3" borderId="1" xfId="0" applyNumberFormat="1" applyFill="1" applyBorder="1" applyAlignment="1">
      <alignment horizontal="center"/>
    </xf>
    <xf numFmtId="0" fontId="16" fillId="2" borderId="1" xfId="1" applyFont="1" applyFill="1" applyBorder="1" applyAlignment="1" applyProtection="1">
      <alignment horizontal="center"/>
      <protection locked="0"/>
    </xf>
    <xf numFmtId="167" fontId="16" fillId="2" borderId="1" xfId="1" applyNumberFormat="1" applyFont="1" applyFill="1" applyBorder="1" applyProtection="1">
      <protection locked="0"/>
    </xf>
    <xf numFmtId="0" fontId="16" fillId="2" borderId="1" xfId="1" applyFont="1" applyFill="1" applyBorder="1" applyProtection="1">
      <protection locked="0"/>
    </xf>
    <xf numFmtId="0" fontId="1" fillId="2" borderId="1" xfId="1" applyFill="1" applyBorder="1" applyAlignment="1" applyProtection="1">
      <alignment horizontal="center"/>
      <protection locked="0"/>
    </xf>
    <xf numFmtId="0" fontId="17" fillId="2" borderId="1" xfId="1" applyFont="1" applyFill="1" applyBorder="1" applyAlignment="1" applyProtection="1">
      <alignment horizontal="center"/>
      <protection locked="0"/>
    </xf>
    <xf numFmtId="0" fontId="0" fillId="6" borderId="0" xfId="0" applyFill="1" applyAlignment="1">
      <alignment horizontal="left" vertical="center"/>
    </xf>
    <xf numFmtId="0" fontId="0" fillId="0" borderId="0" xfId="0" applyAlignment="1">
      <alignment horizontal="left" vertical="center"/>
    </xf>
    <xf numFmtId="0" fontId="16" fillId="3" borderId="0" xfId="1" applyFont="1" applyFill="1" applyBorder="1" applyAlignment="1">
      <alignment horizontal="left"/>
    </xf>
    <xf numFmtId="168" fontId="16" fillId="3" borderId="1" xfId="2" applyNumberFormat="1" applyFont="1" applyFill="1" applyBorder="1" applyAlignment="1">
      <alignment horizontal="left"/>
    </xf>
    <xf numFmtId="0" fontId="16" fillId="3" borderId="1" xfId="1" applyFont="1" applyFill="1" applyBorder="1" applyAlignment="1">
      <alignment horizontal="left"/>
    </xf>
    <xf numFmtId="0" fontId="16" fillId="3" borderId="18" xfId="1" applyFont="1" applyFill="1" applyBorder="1" applyAlignment="1">
      <alignment horizontal="left"/>
    </xf>
    <xf numFmtId="0" fontId="16" fillId="3" borderId="0" xfId="1" applyFont="1" applyFill="1" applyBorder="1" applyAlignment="1">
      <alignment horizontal="center"/>
    </xf>
    <xf numFmtId="0" fontId="16" fillId="3" borderId="1" xfId="1" applyFont="1" applyFill="1" applyBorder="1" applyAlignment="1">
      <alignment wrapText="1"/>
    </xf>
    <xf numFmtId="2" fontId="16" fillId="3" borderId="1" xfId="1" applyNumberFormat="1" applyFont="1" applyFill="1" applyBorder="1" applyAlignment="1">
      <alignment horizontal="center"/>
    </xf>
    <xf numFmtId="0" fontId="2" fillId="3" borderId="0" xfId="0" applyFont="1" applyFill="1" applyAlignment="1">
      <alignment horizontal="center"/>
    </xf>
    <xf numFmtId="0" fontId="4" fillId="3" borderId="0" xfId="0" applyFont="1" applyFill="1" applyAlignment="1">
      <alignment horizontal="center"/>
    </xf>
    <xf numFmtId="0" fontId="21" fillId="3" borderId="0" xfId="4" applyFill="1" applyAlignment="1">
      <alignment horizontal="left"/>
    </xf>
    <xf numFmtId="0" fontId="21" fillId="0" borderId="0" xfId="4"/>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3" fillId="3" borderId="7" xfId="0" applyFont="1" applyFill="1" applyBorder="1" applyAlignment="1">
      <alignment horizontal="left"/>
    </xf>
    <xf numFmtId="0" fontId="3" fillId="3" borderId="8" xfId="0" applyFont="1" applyFill="1" applyBorder="1" applyAlignment="1">
      <alignment horizontal="left"/>
    </xf>
    <xf numFmtId="0" fontId="3" fillId="3" borderId="9" xfId="0" applyFont="1" applyFill="1" applyBorder="1" applyAlignment="1">
      <alignment horizontal="left"/>
    </xf>
    <xf numFmtId="0" fontId="0" fillId="3" borderId="0" xfId="0" applyFill="1" applyAlignment="1">
      <alignment horizontal="left" vertical="center" wrapText="1"/>
    </xf>
    <xf numFmtId="0" fontId="8" fillId="3" borderId="1" xfId="0" applyFont="1" applyFill="1" applyBorder="1" applyAlignment="1">
      <alignment horizontal="center" vertical="center" wrapText="1"/>
    </xf>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0" fillId="3" borderId="3"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2" xfId="0" applyFill="1" applyBorder="1" applyAlignment="1">
      <alignment horizontal="left" wrapText="1"/>
    </xf>
    <xf numFmtId="0" fontId="0" fillId="3" borderId="4" xfId="0" applyFill="1" applyBorder="1" applyAlignment="1">
      <alignment horizontal="left" wrapText="1"/>
    </xf>
    <xf numFmtId="0" fontId="0" fillId="3" borderId="3" xfId="0" applyFill="1" applyBorder="1" applyAlignment="1">
      <alignment horizontal="left" wrapText="1"/>
    </xf>
    <xf numFmtId="0" fontId="0" fillId="3" borderId="19" xfId="0" applyFill="1" applyBorder="1" applyAlignment="1">
      <alignment horizontal="left" vertical="center" wrapText="1"/>
    </xf>
    <xf numFmtId="0" fontId="0" fillId="3" borderId="1" xfId="0" applyFill="1" applyBorder="1" applyAlignment="1">
      <alignment horizontal="left" vertical="top" wrapText="1"/>
    </xf>
    <xf numFmtId="0" fontId="0" fillId="3" borderId="1" xfId="0" applyFill="1" applyBorder="1" applyAlignment="1">
      <alignment horizontal="left"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0" fillId="3" borderId="0" xfId="0" applyFill="1" applyBorder="1" applyAlignment="1">
      <alignment horizontal="left"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0" fillId="3" borderId="6"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0" fillId="3" borderId="2" xfId="0" applyFill="1" applyBorder="1" applyAlignment="1">
      <alignment horizontal="left"/>
    </xf>
    <xf numFmtId="0" fontId="0" fillId="3" borderId="4" xfId="0" applyFill="1" applyBorder="1" applyAlignment="1">
      <alignment horizontal="left"/>
    </xf>
    <xf numFmtId="0" fontId="0" fillId="3" borderId="3" xfId="0" applyFill="1" applyBorder="1" applyAlignment="1">
      <alignment horizontal="left"/>
    </xf>
    <xf numFmtId="0" fontId="0" fillId="3" borderId="2" xfId="0" applyFill="1" applyBorder="1" applyAlignment="1">
      <alignment horizontal="left" vertical="center"/>
    </xf>
    <xf numFmtId="0" fontId="0" fillId="3" borderId="4" xfId="0" applyFill="1" applyBorder="1" applyAlignment="1">
      <alignment horizontal="left" vertical="center"/>
    </xf>
    <xf numFmtId="0" fontId="0" fillId="3" borderId="3" xfId="0" applyFill="1" applyBorder="1" applyAlignment="1">
      <alignment horizontal="left" vertical="center"/>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8" fillId="3" borderId="2" xfId="0" applyFont="1" applyFill="1" applyBorder="1" applyAlignment="1">
      <alignment horizontal="left"/>
    </xf>
    <xf numFmtId="0" fontId="8" fillId="3" borderId="4" xfId="0" applyFont="1" applyFill="1" applyBorder="1" applyAlignment="1">
      <alignment horizontal="left"/>
    </xf>
    <xf numFmtId="0" fontId="8" fillId="3" borderId="3" xfId="0" applyFont="1" applyFill="1" applyBorder="1" applyAlignment="1">
      <alignment horizontal="left"/>
    </xf>
    <xf numFmtId="0" fontId="8" fillId="3" borderId="26" xfId="0" applyFont="1" applyFill="1" applyBorder="1" applyAlignment="1">
      <alignment horizontal="left"/>
    </xf>
    <xf numFmtId="0" fontId="8" fillId="3" borderId="27" xfId="0" applyFont="1" applyFill="1" applyBorder="1" applyAlignment="1">
      <alignment horizontal="left"/>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14" fillId="3" borderId="2" xfId="0" applyFont="1" applyFill="1" applyBorder="1" applyAlignment="1">
      <alignment horizontal="center" wrapText="1"/>
    </xf>
    <xf numFmtId="0" fontId="14" fillId="3" borderId="3" xfId="0" applyFont="1" applyFill="1" applyBorder="1" applyAlignment="1">
      <alignment horizontal="center" wrapText="1"/>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4" fillId="3" borderId="0" xfId="0" applyFont="1" applyFill="1" applyBorder="1" applyAlignment="1">
      <alignment horizontal="left" vertical="center" wrapText="1"/>
    </xf>
    <xf numFmtId="0" fontId="0" fillId="3" borderId="10" xfId="0" applyFill="1" applyBorder="1" applyAlignment="1">
      <alignment horizontal="left"/>
    </xf>
    <xf numFmtId="0" fontId="0" fillId="3" borderId="11" xfId="0" applyFill="1" applyBorder="1" applyAlignment="1">
      <alignment horizontal="left"/>
    </xf>
    <xf numFmtId="0" fontId="0" fillId="3" borderId="12" xfId="0" applyFill="1" applyBorder="1" applyAlignment="1">
      <alignment horizontal="left"/>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pplyAlignment="1">
      <alignment horizontal="center" vertical="center" wrapText="1"/>
    </xf>
    <xf numFmtId="0" fontId="11" fillId="3" borderId="7" xfId="0" applyFont="1" applyFill="1" applyBorder="1" applyAlignment="1">
      <alignment horizontal="center"/>
    </xf>
    <xf numFmtId="0" fontId="11" fillId="3" borderId="8" xfId="0" applyFont="1" applyFill="1" applyBorder="1" applyAlignment="1">
      <alignment horizontal="center"/>
    </xf>
    <xf numFmtId="0" fontId="11" fillId="3" borderId="9" xfId="0" applyFont="1" applyFill="1" applyBorder="1" applyAlignment="1">
      <alignment horizontal="center"/>
    </xf>
    <xf numFmtId="0" fontId="0" fillId="3" borderId="3" xfId="0" applyFill="1" applyBorder="1" applyAlignment="1">
      <alignment horizontal="left" vertical="center" wrapText="1"/>
    </xf>
    <xf numFmtId="0" fontId="12" fillId="0" borderId="7" xfId="1" applyFont="1" applyBorder="1" applyAlignment="1">
      <alignment horizontal="left"/>
    </xf>
    <xf numFmtId="0" fontId="12" fillId="0" borderId="8" xfId="1" applyFont="1" applyBorder="1" applyAlignment="1">
      <alignment horizontal="left"/>
    </xf>
    <xf numFmtId="0" fontId="12" fillId="0" borderId="9" xfId="1" applyFont="1" applyBorder="1" applyAlignment="1">
      <alignment horizontal="left"/>
    </xf>
    <xf numFmtId="0" fontId="15" fillId="3" borderId="2" xfId="1" applyFont="1" applyFill="1" applyBorder="1" applyAlignment="1">
      <alignment horizontal="center" vertical="center"/>
    </xf>
    <xf numFmtId="0" fontId="15" fillId="3" borderId="4" xfId="1" applyFont="1" applyFill="1" applyBorder="1" applyAlignment="1">
      <alignment horizontal="center" vertical="center"/>
    </xf>
    <xf numFmtId="0" fontId="15" fillId="3" borderId="3" xfId="1" applyFont="1" applyFill="1" applyBorder="1" applyAlignment="1">
      <alignment horizontal="center" vertical="center"/>
    </xf>
    <xf numFmtId="0" fontId="1" fillId="3" borderId="0" xfId="1" applyFill="1" applyAlignment="1">
      <alignment horizontal="left" vertical="center" wrapText="1"/>
    </xf>
    <xf numFmtId="0" fontId="1" fillId="8" borderId="0" xfId="1" applyFill="1" applyBorder="1" applyAlignment="1">
      <alignment horizontal="left"/>
    </xf>
    <xf numFmtId="0" fontId="16" fillId="3" borderId="1" xfId="1" applyFont="1" applyFill="1" applyBorder="1" applyAlignment="1">
      <alignment horizontal="left"/>
    </xf>
    <xf numFmtId="0" fontId="16" fillId="3" borderId="0" xfId="1" applyFont="1" applyFill="1" applyBorder="1" applyAlignment="1">
      <alignment horizontal="left" vertical="center" wrapText="1"/>
    </xf>
    <xf numFmtId="0" fontId="0" fillId="3" borderId="1" xfId="0" applyFill="1" applyBorder="1" applyAlignment="1">
      <alignment horizontal="left"/>
    </xf>
    <xf numFmtId="0" fontId="0" fillId="3" borderId="0" xfId="0" applyFill="1" applyBorder="1" applyAlignment="1">
      <alignment horizontal="left"/>
    </xf>
    <xf numFmtId="0" fontId="0" fillId="3" borderId="0" xfId="0" applyFill="1" applyAlignment="1">
      <alignment horizontal="left"/>
    </xf>
    <xf numFmtId="0" fontId="10" fillId="3" borderId="7" xfId="0" applyFont="1" applyFill="1" applyBorder="1" applyAlignment="1">
      <alignment horizontal="center"/>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7" xfId="0" applyFont="1" applyFill="1" applyBorder="1" applyAlignment="1">
      <alignment horizontal="left"/>
    </xf>
    <xf numFmtId="0" fontId="10" fillId="3" borderId="8" xfId="0" applyFont="1" applyFill="1" applyBorder="1" applyAlignment="1">
      <alignment horizontal="left"/>
    </xf>
    <xf numFmtId="0" fontId="10" fillId="3" borderId="9" xfId="0" applyFont="1" applyFill="1" applyBorder="1" applyAlignment="1">
      <alignment horizontal="left"/>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12" fillId="3" borderId="7" xfId="1" applyFont="1" applyFill="1" applyBorder="1" applyAlignment="1">
      <alignment horizontal="left"/>
    </xf>
    <xf numFmtId="0" fontId="12" fillId="3" borderId="8" xfId="1" applyFont="1" applyFill="1" applyBorder="1" applyAlignment="1">
      <alignment horizontal="left"/>
    </xf>
    <xf numFmtId="0" fontId="12" fillId="3" borderId="9" xfId="1" applyFont="1" applyFill="1" applyBorder="1" applyAlignment="1">
      <alignment horizontal="left"/>
    </xf>
    <xf numFmtId="0" fontId="0" fillId="3" borderId="1" xfId="0" applyFill="1"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xf>
    <xf numFmtId="0" fontId="0" fillId="3" borderId="0" xfId="0" applyFill="1" applyAlignment="1">
      <alignment horizontal="left" wrapText="1"/>
    </xf>
    <xf numFmtId="0" fontId="0" fillId="3" borderId="2" xfId="0" applyFill="1" applyBorder="1" applyAlignment="1">
      <alignment horizontal="left" vertical="center" wrapText="1"/>
    </xf>
    <xf numFmtId="0" fontId="0" fillId="3" borderId="4" xfId="0" applyFill="1" applyBorder="1" applyAlignment="1">
      <alignment horizontal="left" vertical="center" wrapText="1"/>
    </xf>
    <xf numFmtId="0" fontId="10" fillId="3" borderId="0" xfId="0" applyFont="1" applyFill="1" applyAlignment="1">
      <alignment horizontal="left"/>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3" borderId="9" xfId="0" applyFont="1" applyFill="1" applyBorder="1" applyAlignment="1">
      <alignment horizont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cellXfs>
  <cellStyles count="5">
    <cellStyle name="Komma" xfId="2" builtinId="3"/>
    <cellStyle name="Link" xfId="4" builtinId="8"/>
    <cellStyle name="Prozent" xfId="3" builtinId="5"/>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de-AT"/>
              <a:t>Zins- und Tilgungsanteil innerhalb der Annuität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de-DE"/>
        </a:p>
      </c:txPr>
    </c:title>
    <c:autoTitleDeleted val="0"/>
    <c:plotArea>
      <c:layout/>
      <c:barChart>
        <c:barDir val="col"/>
        <c:grouping val="stacked"/>
        <c:varyColors val="0"/>
        <c:ser>
          <c:idx val="0"/>
          <c:order val="0"/>
          <c:tx>
            <c:strRef>
              <c:f>'3 Berechnung Kapitaldienst '!$C$43</c:f>
              <c:strCache>
                <c:ptCount val="1"/>
                <c:pt idx="0">
                  <c:v>Zinsen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val>
            <c:numRef>
              <c:f>'3 Berechnung Kapitaldienst '!$C$44:$C$53</c:f>
              <c:numCache>
                <c:formatCode>_-[$€-C07]\ * #,##0.00_-;\-[$€-C07]\ * #,##0.00_-;_-[$€-C07]\ * "-"??_-;_-@_-</c:formatCode>
                <c:ptCount val="10"/>
                <c:pt idx="0">
                  <c:v>3000</c:v>
                </c:pt>
                <c:pt idx="1">
                  <c:v>2738.3084801845207</c:v>
                </c:pt>
                <c:pt idx="2">
                  <c:v>2468.7662147745773</c:v>
                </c:pt>
                <c:pt idx="3">
                  <c:v>2191.1376814023356</c:v>
                </c:pt>
                <c:pt idx="4">
                  <c:v>1905.1802920289265</c:v>
                </c:pt>
                <c:pt idx="5">
                  <c:v>1610.6441809743148</c:v>
                </c:pt>
                <c:pt idx="6">
                  <c:v>1307.2719865880654</c:v>
                </c:pt>
                <c:pt idx="7">
                  <c:v>994.79862637022802</c:v>
                </c:pt>
                <c:pt idx="8">
                  <c:v>672.95106534585557</c:v>
                </c:pt>
                <c:pt idx="9">
                  <c:v>341.44807749075204</c:v>
                </c:pt>
              </c:numCache>
            </c:numRef>
          </c:val>
        </c:ser>
        <c:ser>
          <c:idx val="1"/>
          <c:order val="1"/>
          <c:tx>
            <c:strRef>
              <c:f>'3 Berechnung Kapitaldienst '!$D$43</c:f>
              <c:strCache>
                <c:ptCount val="1"/>
                <c:pt idx="0">
                  <c:v>Tilgung</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val>
            <c:numRef>
              <c:f>'3 Berechnung Kapitaldienst '!$D$44:$D$53</c:f>
              <c:numCache>
                <c:formatCode>_-[$€-C07]\ * #,##0.00_-;\-[$€-C07]\ * #,##0.00_-;_-[$€-C07]\ * "-"??_-;_-@_-</c:formatCode>
                <c:ptCount val="10"/>
                <c:pt idx="0">
                  <c:v>8723.0506605159735</c:v>
                </c:pt>
                <c:pt idx="1">
                  <c:v>8984.7421803314537</c:v>
                </c:pt>
                <c:pt idx="2">
                  <c:v>9254.2844457413958</c:v>
                </c:pt>
                <c:pt idx="3">
                  <c:v>9531.9129791136384</c:v>
                </c:pt>
                <c:pt idx="4">
                  <c:v>9817.870368487047</c:v>
                </c:pt>
                <c:pt idx="5">
                  <c:v>10112.406479541658</c:v>
                </c:pt>
                <c:pt idx="6">
                  <c:v>10415.778673927907</c:v>
                </c:pt>
                <c:pt idx="7">
                  <c:v>10728.252034145746</c:v>
                </c:pt>
                <c:pt idx="8">
                  <c:v>11050.099595170119</c:v>
                </c:pt>
                <c:pt idx="9">
                  <c:v>11381.602583025222</c:v>
                </c:pt>
              </c:numCache>
            </c:numRef>
          </c:val>
        </c:ser>
        <c:dLbls>
          <c:showLegendKey val="0"/>
          <c:showVal val="0"/>
          <c:showCatName val="0"/>
          <c:showSerName val="0"/>
          <c:showPercent val="0"/>
          <c:showBubbleSize val="0"/>
        </c:dLbls>
        <c:gapWidth val="150"/>
        <c:overlap val="100"/>
        <c:axId val="233398536"/>
        <c:axId val="233399712"/>
      </c:barChart>
      <c:catAx>
        <c:axId val="23339853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Perioden</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de-DE"/>
            </a:p>
          </c:txPr>
        </c:title>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crossAx val="233399712"/>
        <c:crosses val="autoZero"/>
        <c:auto val="1"/>
        <c:lblAlgn val="ctr"/>
        <c:lblOffset val="100"/>
        <c:noMultiLvlLbl val="0"/>
      </c:catAx>
      <c:valAx>
        <c:axId val="23339971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Wert in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de-DE"/>
            </a:p>
          </c:txPr>
        </c:title>
        <c:numFmt formatCode="_-[$€-C07]\ * #,##0.00_-;\-[$€-C07]\ * #,##0.00_-;_-[$€-C07]\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crossAx val="233398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legend>
    <c:plotVisOnly val="1"/>
    <c:dispBlanksAs val="gap"/>
    <c:showDLblsOverMax val="0"/>
  </c:chart>
  <c:spPr>
    <a:solidFill>
      <a:schemeClr val="bg1"/>
    </a:solidFill>
    <a:ln w="12700"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de-AT"/>
              <a:t>Zins- und Tilgungsanteil inerhalb der Pauschalraten</a:t>
            </a:r>
          </a:p>
          <a:p>
            <a:pPr>
              <a:defRPr/>
            </a:pPr>
            <a:endParaRPr lang="de-AT"/>
          </a:p>
        </c:rich>
      </c:tx>
      <c:layout>
        <c:manualLayout>
          <c:xMode val="edge"/>
          <c:yMode val="edge"/>
          <c:x val="0.25929559748427672"/>
          <c:y val="2.411091476430916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de-DE"/>
        </a:p>
      </c:txPr>
    </c:title>
    <c:autoTitleDeleted val="0"/>
    <c:plotArea>
      <c:layout>
        <c:manualLayout>
          <c:layoutTarget val="inner"/>
          <c:xMode val="edge"/>
          <c:yMode val="edge"/>
          <c:x val="0.22439576625943761"/>
          <c:y val="0.20508744098521375"/>
          <c:w val="0.6913665635242402"/>
          <c:h val="0.49083329599622122"/>
        </c:manualLayout>
      </c:layout>
      <c:barChart>
        <c:barDir val="col"/>
        <c:grouping val="stacked"/>
        <c:varyColors val="0"/>
        <c:ser>
          <c:idx val="0"/>
          <c:order val="0"/>
          <c:tx>
            <c:strRef>
              <c:f>'3.2 Pauschalrate Berechnung 2'!$C$25</c:f>
              <c:strCache>
                <c:ptCount val="1"/>
                <c:pt idx="0">
                  <c:v>Zinsen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val>
            <c:numRef>
              <c:f>'3.2 Pauschalrate Berechnung 2'!$C$26:$C$45</c:f>
              <c:numCache>
                <c:formatCode>_-[$€-C07]\ * #,##0.00_-;\-[$€-C07]\ * #,##0.00_-;_-[$€-C07]\ * "-"??_-;_-@_-</c:formatCode>
                <c:ptCount val="20"/>
                <c:pt idx="0">
                  <c:v>1500</c:v>
                </c:pt>
                <c:pt idx="1">
                  <c:v>1435.1313961883004</c:v>
                </c:pt>
                <c:pt idx="2">
                  <c:v>1369.2897633194254</c:v>
                </c:pt>
                <c:pt idx="3">
                  <c:v>1302.4605059575172</c:v>
                </c:pt>
                <c:pt idx="4">
                  <c:v>1234.6288097351805</c:v>
                </c:pt>
                <c:pt idx="5">
                  <c:v>1165.7796380695086</c:v>
                </c:pt>
                <c:pt idx="6">
                  <c:v>1095.8977288288518</c:v>
                </c:pt>
                <c:pt idx="7">
                  <c:v>1024.967590949585</c:v>
                </c:pt>
                <c:pt idx="8">
                  <c:v>952.97350100212907</c:v>
                </c:pt>
                <c:pt idx="9">
                  <c:v>879.89949970546138</c:v>
                </c:pt>
                <c:pt idx="10">
                  <c:v>805.72938838934374</c:v>
                </c:pt>
                <c:pt idx="11">
                  <c:v>730.44672540348427</c:v>
                </c:pt>
                <c:pt idx="12">
                  <c:v>654.03482247283705</c:v>
                </c:pt>
                <c:pt idx="13">
                  <c:v>576.47674099822996</c:v>
                </c:pt>
                <c:pt idx="14">
                  <c:v>497.75528830150381</c:v>
                </c:pt>
                <c:pt idx="15">
                  <c:v>417.85301381432674</c:v>
                </c:pt>
                <c:pt idx="16">
                  <c:v>336.75220520984209</c:v>
                </c:pt>
                <c:pt idx="17">
                  <c:v>254.43488447629014</c:v>
                </c:pt>
                <c:pt idx="18">
                  <c:v>170.88280393173488</c:v>
                </c:pt>
                <c:pt idx="19">
                  <c:v>86.077442179011328</c:v>
                </c:pt>
              </c:numCache>
            </c:numRef>
          </c:val>
        </c:ser>
        <c:ser>
          <c:idx val="1"/>
          <c:order val="1"/>
          <c:tx>
            <c:strRef>
              <c:f>'3.2 Pauschalrate Berechnung 2'!$D$25</c:f>
              <c:strCache>
                <c:ptCount val="1"/>
                <c:pt idx="0">
                  <c:v>Tilgung</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val>
            <c:numRef>
              <c:f>'3.2 Pauschalrate Berechnung 2'!$D$26:$D$45</c:f>
              <c:numCache>
                <c:formatCode>_-[$€-C07]\ * #,##0.00_-;\-[$€-C07]\ * #,##0.00_-;_-[$€-C07]\ * "-"??_-;_-@_-</c:formatCode>
                <c:ptCount val="20"/>
                <c:pt idx="0">
                  <c:v>4324.5735874466391</c:v>
                </c:pt>
                <c:pt idx="1">
                  <c:v>4389.4421912583384</c:v>
                </c:pt>
                <c:pt idx="2">
                  <c:v>4455.2838241272138</c:v>
                </c:pt>
                <c:pt idx="3">
                  <c:v>4522.1130814891221</c:v>
                </c:pt>
                <c:pt idx="4">
                  <c:v>4589.9447777114583</c:v>
                </c:pt>
                <c:pt idx="5">
                  <c:v>4658.79394937713</c:v>
                </c:pt>
                <c:pt idx="6">
                  <c:v>4728.6758586177875</c:v>
                </c:pt>
                <c:pt idx="7">
                  <c:v>4799.6059964970536</c:v>
                </c:pt>
                <c:pt idx="8">
                  <c:v>4871.6000864445105</c:v>
                </c:pt>
                <c:pt idx="9">
                  <c:v>4944.6740877411776</c:v>
                </c:pt>
                <c:pt idx="10">
                  <c:v>5018.8441990572956</c:v>
                </c:pt>
                <c:pt idx="11">
                  <c:v>5094.1268620431547</c:v>
                </c:pt>
                <c:pt idx="12">
                  <c:v>5170.5387649738022</c:v>
                </c:pt>
                <c:pt idx="13">
                  <c:v>5248.0968464484095</c:v>
                </c:pt>
                <c:pt idx="14">
                  <c:v>5326.8182991451349</c:v>
                </c:pt>
                <c:pt idx="15">
                  <c:v>5406.7205736323122</c:v>
                </c:pt>
                <c:pt idx="16">
                  <c:v>5487.821382236797</c:v>
                </c:pt>
                <c:pt idx="17">
                  <c:v>5570.1387029703492</c:v>
                </c:pt>
                <c:pt idx="18">
                  <c:v>5653.6907835149041</c:v>
                </c:pt>
                <c:pt idx="19">
                  <c:v>5738.496145267628</c:v>
                </c:pt>
              </c:numCache>
            </c:numRef>
          </c:val>
        </c:ser>
        <c:dLbls>
          <c:showLegendKey val="0"/>
          <c:showVal val="0"/>
          <c:showCatName val="0"/>
          <c:showSerName val="0"/>
          <c:showPercent val="0"/>
          <c:showBubbleSize val="0"/>
        </c:dLbls>
        <c:gapWidth val="150"/>
        <c:overlap val="100"/>
        <c:axId val="233400496"/>
        <c:axId val="233400888"/>
      </c:barChart>
      <c:catAx>
        <c:axId val="23340049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Perioden</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de-DE"/>
            </a:p>
          </c:txPr>
        </c:title>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crossAx val="233400888"/>
        <c:crosses val="autoZero"/>
        <c:auto val="1"/>
        <c:lblAlgn val="ctr"/>
        <c:lblOffset val="100"/>
        <c:noMultiLvlLbl val="0"/>
      </c:catAx>
      <c:valAx>
        <c:axId val="23340088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Wert in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de-DE"/>
            </a:p>
          </c:txPr>
        </c:title>
        <c:numFmt formatCode="_-[$€-C07]\ * #,##0.00_-;\-[$€-C07]\ * #,##0.00_-;_-[$€-C07]\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crossAx val="233400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legend>
    <c:plotVisOnly val="1"/>
    <c:dispBlanksAs val="gap"/>
    <c:showDLblsOverMax val="0"/>
  </c:chart>
  <c:spPr>
    <a:solidFill>
      <a:schemeClr val="bg1"/>
    </a:solidFill>
    <a:ln w="12700"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Zins-</a:t>
            </a:r>
            <a:r>
              <a:rPr lang="en-US" baseline="0"/>
              <a:t> und Tilgungsanteil innerhalb der </a:t>
            </a:r>
            <a:r>
              <a:rPr lang="en-US"/>
              <a:t>Raten bei Kapitalratentilgung</a:t>
            </a:r>
          </a:p>
        </c:rich>
      </c:tx>
      <c:layout>
        <c:manualLayout>
          <c:xMode val="edge"/>
          <c:yMode val="edge"/>
          <c:x val="0.22024000086408951"/>
          <c:y val="2.411091476430916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de-DE"/>
        </a:p>
      </c:txPr>
    </c:title>
    <c:autoTitleDeleted val="0"/>
    <c:plotArea>
      <c:layout/>
      <c:barChart>
        <c:barDir val="col"/>
        <c:grouping val="stacked"/>
        <c:varyColors val="0"/>
        <c:ser>
          <c:idx val="0"/>
          <c:order val="0"/>
          <c:tx>
            <c:strRef>
              <c:f>'4 KD bei Ratentilgung'!$C$52</c:f>
              <c:strCache>
                <c:ptCount val="1"/>
                <c:pt idx="0">
                  <c:v>Tilgung</c:v>
                </c:pt>
              </c:strCache>
            </c:strRef>
          </c:tx>
          <c:spPr>
            <a:solidFill>
              <a:schemeClr val="accent4"/>
            </a:solidFill>
            <a:ln>
              <a:noFill/>
            </a:ln>
            <a:effectLst/>
          </c:spPr>
          <c:invertIfNegative val="0"/>
          <c:val>
            <c:numRef>
              <c:f>'4 KD bei Ratentilgung'!$C$53:$C$62</c:f>
              <c:numCache>
                <c:formatCode>_-[$€-C07]\ * #,##0.00_-;\-[$€-C07]\ * #,##0.00_-;_-[$€-C07]\ * "-"??_-;_-@_-</c:formatCode>
                <c:ptCount val="10"/>
                <c:pt idx="0">
                  <c:v>10000</c:v>
                </c:pt>
                <c:pt idx="1">
                  <c:v>10000</c:v>
                </c:pt>
                <c:pt idx="2">
                  <c:v>10000</c:v>
                </c:pt>
                <c:pt idx="3">
                  <c:v>10000</c:v>
                </c:pt>
                <c:pt idx="4">
                  <c:v>10000</c:v>
                </c:pt>
                <c:pt idx="5">
                  <c:v>10000</c:v>
                </c:pt>
                <c:pt idx="6">
                  <c:v>10000</c:v>
                </c:pt>
                <c:pt idx="7">
                  <c:v>10000</c:v>
                </c:pt>
                <c:pt idx="8">
                  <c:v>10000</c:v>
                </c:pt>
                <c:pt idx="9">
                  <c:v>10000</c:v>
                </c:pt>
              </c:numCache>
            </c:numRef>
          </c:val>
        </c:ser>
        <c:ser>
          <c:idx val="1"/>
          <c:order val="1"/>
          <c:tx>
            <c:strRef>
              <c:f>'4 KD bei Ratentilgung'!$D$52</c:f>
              <c:strCache>
                <c:ptCount val="1"/>
                <c:pt idx="0">
                  <c:v>Zinsen</c:v>
                </c:pt>
              </c:strCache>
            </c:strRef>
          </c:tx>
          <c:spPr>
            <a:solidFill>
              <a:schemeClr val="accent1">
                <a:lumMod val="60000"/>
                <a:lumOff val="40000"/>
              </a:schemeClr>
            </a:solidFill>
            <a:ln>
              <a:noFill/>
            </a:ln>
            <a:effectLst/>
          </c:spPr>
          <c:invertIfNegative val="0"/>
          <c:val>
            <c:numRef>
              <c:f>'4 KD bei Ratentilgung'!$D$53:$D$62</c:f>
              <c:numCache>
                <c:formatCode>_-[$€-C07]\ * #,##0.00_-;\-[$€-C07]\ * #,##0.00_-;_-[$€-C07]\ * "-"??_-;_-@_-</c:formatCode>
                <c:ptCount val="10"/>
                <c:pt idx="0">
                  <c:v>3000</c:v>
                </c:pt>
                <c:pt idx="1">
                  <c:v>2700</c:v>
                </c:pt>
                <c:pt idx="2">
                  <c:v>2400</c:v>
                </c:pt>
                <c:pt idx="3">
                  <c:v>2100</c:v>
                </c:pt>
                <c:pt idx="4">
                  <c:v>1800</c:v>
                </c:pt>
                <c:pt idx="5">
                  <c:v>1500</c:v>
                </c:pt>
                <c:pt idx="6">
                  <c:v>1200</c:v>
                </c:pt>
                <c:pt idx="7">
                  <c:v>900</c:v>
                </c:pt>
                <c:pt idx="8">
                  <c:v>600</c:v>
                </c:pt>
                <c:pt idx="9">
                  <c:v>300</c:v>
                </c:pt>
              </c:numCache>
            </c:numRef>
          </c:val>
        </c:ser>
        <c:dLbls>
          <c:showLegendKey val="0"/>
          <c:showVal val="0"/>
          <c:showCatName val="0"/>
          <c:showSerName val="0"/>
          <c:showPercent val="0"/>
          <c:showBubbleSize val="0"/>
        </c:dLbls>
        <c:gapWidth val="150"/>
        <c:overlap val="100"/>
        <c:axId val="233401672"/>
        <c:axId val="233402064"/>
      </c:barChart>
      <c:catAx>
        <c:axId val="23340167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Perioden</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crossAx val="233402064"/>
        <c:crosses val="autoZero"/>
        <c:auto val="1"/>
        <c:lblAlgn val="ctr"/>
        <c:lblOffset val="100"/>
        <c:noMultiLvlLbl val="0"/>
      </c:catAx>
      <c:valAx>
        <c:axId val="23340206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Wert in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de-DE"/>
            </a:p>
          </c:txPr>
        </c:title>
        <c:numFmt formatCode="_-[$€-C07]\ * #,##0.00_-;\-[$€-C07]\ * #,##0.00_-;_-[$€-C07]\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crossAx val="233401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legend>
    <c:plotVisOnly val="1"/>
    <c:dispBlanksAs val="gap"/>
    <c:showDLblsOverMax val="0"/>
  </c:chart>
  <c:spPr>
    <a:solidFill>
      <a:schemeClr val="bg1"/>
    </a:solidFill>
    <a:ln w="12700"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gif"/><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548641</xdr:colOff>
      <xdr:row>8</xdr:row>
      <xdr:rowOff>129540</xdr:rowOff>
    </xdr:from>
    <xdr:to>
      <xdr:col>4</xdr:col>
      <xdr:colOff>9526</xdr:colOff>
      <xdr:row>8</xdr:row>
      <xdr:rowOff>502920</xdr:rowOff>
    </xdr:to>
    <xdr:pic>
      <xdr:nvPicPr>
        <xdr:cNvPr id="2" name="Grafik 1"/>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b="47872"/>
        <a:stretch/>
      </xdr:blipFill>
      <xdr:spPr>
        <a:xfrm>
          <a:off x="1310641" y="3168015"/>
          <a:ext cx="2185035" cy="373380"/>
        </a:xfrm>
        <a:prstGeom prst="rect">
          <a:avLst/>
        </a:prstGeom>
      </xdr:spPr>
    </xdr:pic>
    <xdr:clientData/>
  </xdr:twoCellAnchor>
  <xdr:twoCellAnchor editAs="oneCell">
    <xdr:from>
      <xdr:col>1</xdr:col>
      <xdr:colOff>693420</xdr:colOff>
      <xdr:row>17</xdr:row>
      <xdr:rowOff>51484</xdr:rowOff>
    </xdr:from>
    <xdr:to>
      <xdr:col>3</xdr:col>
      <xdr:colOff>649605</xdr:colOff>
      <xdr:row>17</xdr:row>
      <xdr:rowOff>832680</xdr:rowOff>
    </xdr:to>
    <xdr:pic>
      <xdr:nvPicPr>
        <xdr:cNvPr id="3" name="Grafik 2"/>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21081"/>
        <a:stretch/>
      </xdr:blipFill>
      <xdr:spPr>
        <a:xfrm>
          <a:off x="1455420" y="5156884"/>
          <a:ext cx="1832610" cy="781196"/>
        </a:xfrm>
        <a:prstGeom prst="rect">
          <a:avLst/>
        </a:prstGeom>
      </xdr:spPr>
    </xdr:pic>
    <xdr:clientData/>
  </xdr:twoCellAnchor>
  <xdr:twoCellAnchor>
    <xdr:from>
      <xdr:col>0</xdr:col>
      <xdr:colOff>0</xdr:colOff>
      <xdr:row>56</xdr:row>
      <xdr:rowOff>0</xdr:rowOff>
    </xdr:from>
    <xdr:to>
      <xdr:col>5</xdr:col>
      <xdr:colOff>0</xdr:colOff>
      <xdr:row>69</xdr:row>
      <xdr:rowOff>157162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548641</xdr:colOff>
      <xdr:row>25</xdr:row>
      <xdr:rowOff>129540</xdr:rowOff>
    </xdr:from>
    <xdr:to>
      <xdr:col>3</xdr:col>
      <xdr:colOff>644770</xdr:colOff>
      <xdr:row>25</xdr:row>
      <xdr:rowOff>502920</xdr:rowOff>
    </xdr:to>
    <xdr:pic>
      <xdr:nvPicPr>
        <xdr:cNvPr id="2" name="Grafik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47872"/>
        <a:stretch/>
      </xdr:blipFill>
      <xdr:spPr>
        <a:xfrm>
          <a:off x="1310641" y="2977515"/>
          <a:ext cx="2185035" cy="373380"/>
        </a:xfrm>
        <a:prstGeom prst="rect">
          <a:avLst/>
        </a:prstGeom>
      </xdr:spPr>
    </xdr:pic>
    <xdr:clientData/>
  </xdr:twoCellAnchor>
  <xdr:twoCellAnchor editAs="oneCell">
    <xdr:from>
      <xdr:col>1</xdr:col>
      <xdr:colOff>693420</xdr:colOff>
      <xdr:row>33</xdr:row>
      <xdr:rowOff>51484</xdr:rowOff>
    </xdr:from>
    <xdr:to>
      <xdr:col>3</xdr:col>
      <xdr:colOff>437124</xdr:colOff>
      <xdr:row>33</xdr:row>
      <xdr:rowOff>832680</xdr:rowOff>
    </xdr:to>
    <xdr:pic>
      <xdr:nvPicPr>
        <xdr:cNvPr id="3" name="Grafik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1081"/>
        <a:stretch/>
      </xdr:blipFill>
      <xdr:spPr>
        <a:xfrm>
          <a:off x="1455420" y="4966384"/>
          <a:ext cx="1832610" cy="781196"/>
        </a:xfrm>
        <a:prstGeom prst="rect">
          <a:avLst/>
        </a:prstGeom>
      </xdr:spPr>
    </xdr:pic>
    <xdr:clientData/>
  </xdr:twoCellAnchor>
  <xdr:twoCellAnchor editAs="oneCell">
    <xdr:from>
      <xdr:col>1</xdr:col>
      <xdr:colOff>124557</xdr:colOff>
      <xdr:row>14</xdr:row>
      <xdr:rowOff>65944</xdr:rowOff>
    </xdr:from>
    <xdr:to>
      <xdr:col>1</xdr:col>
      <xdr:colOff>849922</xdr:colOff>
      <xdr:row>14</xdr:row>
      <xdr:rowOff>390536</xdr:rowOff>
    </xdr:to>
    <xdr:pic>
      <xdr:nvPicPr>
        <xdr:cNvPr id="7" name="Grafik 6"/>
        <xdr:cNvPicPr>
          <a:picLocks noChangeAspect="1"/>
        </xdr:cNvPicPr>
      </xdr:nvPicPr>
      <xdr:blipFill>
        <a:blip xmlns:r="http://schemas.openxmlformats.org/officeDocument/2006/relationships" r:embed="rId3"/>
        <a:stretch>
          <a:fillRect/>
        </a:stretch>
      </xdr:blipFill>
      <xdr:spPr>
        <a:xfrm>
          <a:off x="1172307" y="6953252"/>
          <a:ext cx="725365" cy="3245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48</xdr:row>
      <xdr:rowOff>23446</xdr:rowOff>
    </xdr:from>
    <xdr:to>
      <xdr:col>4</xdr:col>
      <xdr:colOff>959827</xdr:colOff>
      <xdr:row>61</xdr:row>
      <xdr:rowOff>180608</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114300</xdr:colOff>
      <xdr:row>51</xdr:row>
      <xdr:rowOff>38100</xdr:rowOff>
    </xdr:from>
    <xdr:to>
      <xdr:col>10</xdr:col>
      <xdr:colOff>561975</xdr:colOff>
      <xdr:row>62</xdr:row>
      <xdr:rowOff>195262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workbookViewId="0">
      <selection activeCell="K13" sqref="K13"/>
    </sheetView>
  </sheetViews>
  <sheetFormatPr baseColWidth="10" defaultRowHeight="15" x14ac:dyDescent="0.25"/>
  <cols>
    <col min="9" max="9" width="13.85546875" customWidth="1"/>
  </cols>
  <sheetData>
    <row r="1" spans="1:12" ht="33.75" x14ac:dyDescent="0.5">
      <c r="A1" s="132" t="s">
        <v>4</v>
      </c>
      <c r="B1" s="132"/>
      <c r="C1" s="132"/>
      <c r="D1" s="132"/>
      <c r="E1" s="132"/>
      <c r="F1" s="132"/>
      <c r="G1" s="132"/>
      <c r="H1" s="132"/>
      <c r="I1" s="132"/>
      <c r="J1" s="11"/>
      <c r="K1" s="11"/>
      <c r="L1" s="11"/>
    </row>
    <row r="2" spans="1:12" ht="15.75" x14ac:dyDescent="0.25">
      <c r="A2" s="133" t="s">
        <v>36</v>
      </c>
      <c r="B2" s="133"/>
      <c r="C2" s="133"/>
      <c r="D2" s="133"/>
      <c r="E2" s="133"/>
      <c r="F2" s="133"/>
      <c r="G2" s="133"/>
      <c r="H2" s="133"/>
      <c r="I2" s="133"/>
      <c r="J2" s="11"/>
      <c r="K2" s="11"/>
      <c r="L2" s="11"/>
    </row>
    <row r="3" spans="1:12" ht="15.75" x14ac:dyDescent="0.25">
      <c r="A3" s="12"/>
      <c r="B3" s="12"/>
      <c r="C3" s="12"/>
      <c r="D3" s="12"/>
      <c r="E3" s="12"/>
      <c r="F3" s="12"/>
      <c r="G3" s="12"/>
      <c r="H3" s="12"/>
      <c r="I3" s="12"/>
      <c r="J3" s="11"/>
      <c r="K3" s="11"/>
      <c r="L3" s="11"/>
    </row>
    <row r="4" spans="1:12" ht="21" x14ac:dyDescent="0.35">
      <c r="A4" s="13" t="s">
        <v>120</v>
      </c>
      <c r="B4" s="1"/>
      <c r="C4" s="1"/>
      <c r="D4" s="1"/>
      <c r="E4" s="1"/>
      <c r="F4" s="1"/>
      <c r="G4" s="1"/>
      <c r="H4" s="1"/>
      <c r="I4" s="1"/>
      <c r="J4" s="11"/>
      <c r="K4" s="11"/>
      <c r="L4" s="11"/>
    </row>
    <row r="5" spans="1:12" ht="21" x14ac:dyDescent="0.35">
      <c r="A5" s="13" t="s">
        <v>67</v>
      </c>
      <c r="B5" s="1"/>
      <c r="C5" s="1"/>
      <c r="D5" s="1"/>
      <c r="E5" s="1"/>
      <c r="F5" s="1"/>
      <c r="G5" s="1"/>
      <c r="H5" s="1"/>
      <c r="I5" s="1"/>
      <c r="J5" s="11"/>
      <c r="K5" s="11"/>
      <c r="L5" s="11"/>
    </row>
    <row r="6" spans="1:12" ht="21" x14ac:dyDescent="0.35">
      <c r="A6" s="13"/>
      <c r="B6" s="1"/>
      <c r="C6" s="1"/>
      <c r="D6" s="1"/>
      <c r="E6" s="1"/>
      <c r="F6" s="1"/>
      <c r="G6" s="1"/>
      <c r="H6" s="1"/>
      <c r="I6" s="1"/>
      <c r="J6" s="11"/>
      <c r="K6" s="11"/>
      <c r="L6" s="11"/>
    </row>
    <row r="7" spans="1:12" x14ac:dyDescent="0.25">
      <c r="A7" s="134" t="s">
        <v>121</v>
      </c>
      <c r="B7" s="134"/>
      <c r="C7" s="134"/>
      <c r="D7" s="134"/>
      <c r="E7" s="134"/>
      <c r="F7" s="134"/>
      <c r="G7" s="134"/>
      <c r="H7" s="134"/>
      <c r="I7" s="134"/>
      <c r="J7" s="11"/>
      <c r="K7" s="11"/>
      <c r="L7" s="11"/>
    </row>
    <row r="8" spans="1:12" x14ac:dyDescent="0.25">
      <c r="A8" s="134" t="s">
        <v>135</v>
      </c>
      <c r="B8" s="134"/>
      <c r="C8" s="134"/>
      <c r="D8" s="134"/>
      <c r="E8" s="134"/>
      <c r="F8" s="134"/>
      <c r="G8" s="134"/>
      <c r="H8" s="134"/>
      <c r="I8" s="134"/>
      <c r="J8" s="11"/>
      <c r="K8" s="11"/>
      <c r="L8" s="11"/>
    </row>
    <row r="9" spans="1:12" x14ac:dyDescent="0.25">
      <c r="A9" s="134" t="str">
        <f>'3 Berechnung Kapitaldienst '!A1:G1</f>
        <v>3 Kapitaldienst bei Annuitäten- und Pauschalratentilgung</v>
      </c>
      <c r="B9" s="134"/>
      <c r="C9" s="134"/>
      <c r="D9" s="134"/>
      <c r="E9" s="134"/>
      <c r="F9" s="134"/>
      <c r="G9" s="134"/>
      <c r="H9" s="134"/>
      <c r="I9" s="134"/>
      <c r="J9" s="11"/>
      <c r="K9" s="11"/>
      <c r="L9" s="11"/>
    </row>
    <row r="10" spans="1:12" x14ac:dyDescent="0.25">
      <c r="A10" s="135" t="str">
        <f>'3 Berechnung Kapitaldienst '!A7:G7</f>
        <v>3.1 Berechung der Annuität (=Kapitaldienst per anno)</v>
      </c>
      <c r="B10" s="135"/>
      <c r="C10" s="135"/>
      <c r="D10" s="135"/>
      <c r="E10" s="135"/>
      <c r="F10" s="135"/>
      <c r="G10" s="135"/>
      <c r="H10" s="135"/>
      <c r="I10" s="135"/>
      <c r="J10" s="11"/>
      <c r="K10" s="11"/>
      <c r="L10" s="11"/>
    </row>
    <row r="11" spans="1:12" x14ac:dyDescent="0.25">
      <c r="A11" s="134" t="str">
        <f>'3.2 Pauschalrate Berechnung 1'!A1:H1</f>
        <v>3.2 Berechung der Pauschalrate (=Kapitaldienst per Semester, oder Quartal, oder Monat)</v>
      </c>
      <c r="B11" s="134"/>
      <c r="C11" s="134"/>
      <c r="D11" s="134"/>
      <c r="E11" s="134"/>
      <c r="F11" s="134"/>
      <c r="G11" s="134"/>
      <c r="H11" s="134"/>
      <c r="I11" s="134"/>
      <c r="J11" s="11"/>
      <c r="K11" s="11"/>
      <c r="L11" s="11"/>
    </row>
    <row r="12" spans="1:12" x14ac:dyDescent="0.25">
      <c r="A12" s="134" t="str">
        <f>'3.3 A_Pauschalraten_Rechner'!A1</f>
        <v>3.3 Annuitäten-/Pauschalratenrechner</v>
      </c>
      <c r="B12" s="134"/>
      <c r="C12" s="134"/>
      <c r="D12" s="134"/>
      <c r="E12" s="134"/>
      <c r="F12" s="134"/>
      <c r="G12" s="134"/>
      <c r="H12" s="134"/>
      <c r="I12" s="134"/>
      <c r="J12" s="11"/>
      <c r="K12" s="11"/>
      <c r="L12" s="11"/>
    </row>
    <row r="13" spans="1:12" x14ac:dyDescent="0.25">
      <c r="A13" s="134" t="str">
        <f>'4 KD bei Ratentilgung'!A1:G1</f>
        <v>4 Kapitaldienst bei Kapitalratentilgung = Ratentilgung</v>
      </c>
      <c r="B13" s="134"/>
      <c r="C13" s="134"/>
      <c r="D13" s="134"/>
      <c r="E13" s="134"/>
      <c r="F13" s="134"/>
      <c r="G13" s="134"/>
      <c r="H13" s="134"/>
      <c r="I13" s="134"/>
      <c r="J13" s="11"/>
      <c r="K13" s="11"/>
      <c r="L13" s="11"/>
    </row>
    <row r="14" spans="1:12" x14ac:dyDescent="0.25">
      <c r="A14" s="134" t="s">
        <v>202</v>
      </c>
      <c r="B14" s="134"/>
      <c r="C14" s="134"/>
      <c r="D14" s="134"/>
      <c r="E14" s="134"/>
      <c r="F14" s="134"/>
      <c r="G14" s="134"/>
      <c r="H14" s="134"/>
      <c r="I14" s="134"/>
      <c r="J14" s="11"/>
      <c r="K14" s="11"/>
      <c r="L14" s="11"/>
    </row>
    <row r="15" spans="1:12" x14ac:dyDescent="0.25">
      <c r="A15" s="11"/>
      <c r="B15" s="11"/>
      <c r="C15" s="11"/>
      <c r="D15" s="11"/>
      <c r="E15" s="11"/>
      <c r="F15" s="11"/>
      <c r="G15" s="11"/>
      <c r="H15" s="11"/>
      <c r="I15" s="11"/>
      <c r="J15" s="11"/>
      <c r="K15" s="11"/>
      <c r="L15" s="11"/>
    </row>
    <row r="16" spans="1:12" x14ac:dyDescent="0.25">
      <c r="A16" s="11"/>
      <c r="B16" s="11"/>
      <c r="C16" s="11"/>
      <c r="D16" s="11"/>
      <c r="E16" s="11"/>
      <c r="F16" s="11"/>
      <c r="G16" s="11"/>
      <c r="H16" s="11"/>
      <c r="I16" s="11"/>
      <c r="J16" s="11"/>
      <c r="K16" s="11"/>
      <c r="L16" s="11"/>
    </row>
    <row r="17" spans="1:12" x14ac:dyDescent="0.25">
      <c r="A17" s="11"/>
      <c r="B17" s="11"/>
      <c r="C17" s="11"/>
      <c r="D17" s="11"/>
      <c r="E17" s="11"/>
      <c r="F17" s="11"/>
      <c r="G17" s="11"/>
      <c r="H17" s="11"/>
      <c r="I17" s="11"/>
      <c r="J17" s="11"/>
      <c r="K17" s="11"/>
      <c r="L17" s="11"/>
    </row>
    <row r="18" spans="1:12" x14ac:dyDescent="0.25">
      <c r="A18" s="11"/>
      <c r="B18" s="11"/>
      <c r="C18" s="11"/>
      <c r="D18" s="11"/>
      <c r="E18" s="11"/>
      <c r="F18" s="11"/>
      <c r="G18" s="11"/>
      <c r="H18" s="11"/>
      <c r="I18" s="11"/>
      <c r="J18" s="11"/>
      <c r="K18" s="11"/>
      <c r="L18" s="11"/>
    </row>
    <row r="19" spans="1:12" x14ac:dyDescent="0.25">
      <c r="A19" s="11"/>
      <c r="B19" s="11"/>
      <c r="C19" s="11"/>
      <c r="D19" s="11"/>
      <c r="E19" s="11"/>
      <c r="F19" s="11"/>
      <c r="G19" s="11"/>
      <c r="H19" s="11"/>
      <c r="I19" s="11"/>
      <c r="J19" s="11"/>
      <c r="K19" s="11"/>
      <c r="L19" s="11"/>
    </row>
    <row r="20" spans="1:12" x14ac:dyDescent="0.25">
      <c r="A20" s="11"/>
      <c r="B20" s="11"/>
      <c r="C20" s="11"/>
      <c r="D20" s="11"/>
      <c r="E20" s="11"/>
      <c r="F20" s="11"/>
      <c r="G20" s="11"/>
      <c r="H20" s="11"/>
      <c r="I20" s="11"/>
      <c r="J20" s="11"/>
      <c r="K20" s="11"/>
      <c r="L20" s="11"/>
    </row>
    <row r="21" spans="1:12" x14ac:dyDescent="0.25">
      <c r="A21" s="11"/>
      <c r="B21" s="11"/>
      <c r="C21" s="11"/>
      <c r="D21" s="11"/>
      <c r="E21" s="11"/>
      <c r="F21" s="11"/>
      <c r="G21" s="11"/>
      <c r="H21" s="11"/>
      <c r="I21" s="11"/>
      <c r="J21" s="11"/>
      <c r="K21" s="11"/>
      <c r="L21" s="11"/>
    </row>
    <row r="22" spans="1:12" x14ac:dyDescent="0.25">
      <c r="A22" s="11"/>
      <c r="B22" s="11"/>
      <c r="C22" s="11"/>
      <c r="D22" s="11"/>
      <c r="E22" s="11"/>
      <c r="F22" s="11"/>
      <c r="G22" s="11"/>
      <c r="H22" s="11"/>
      <c r="I22" s="11"/>
      <c r="J22" s="11"/>
      <c r="K22" s="11"/>
      <c r="L22" s="11"/>
    </row>
    <row r="23" spans="1:12" x14ac:dyDescent="0.25">
      <c r="A23" s="11"/>
      <c r="B23" s="11"/>
      <c r="C23" s="11"/>
      <c r="D23" s="11"/>
      <c r="E23" s="11"/>
      <c r="F23" s="11"/>
      <c r="G23" s="11"/>
      <c r="H23" s="11"/>
      <c r="I23" s="11"/>
      <c r="J23" s="11"/>
      <c r="K23" s="11"/>
      <c r="L23" s="11"/>
    </row>
  </sheetData>
  <mergeCells count="10">
    <mergeCell ref="A10:I10"/>
    <mergeCell ref="A11:I11"/>
    <mergeCell ref="A12:I12"/>
    <mergeCell ref="A13:I13"/>
    <mergeCell ref="A14:I14"/>
    <mergeCell ref="A1:I1"/>
    <mergeCell ref="A2:I2"/>
    <mergeCell ref="A7:I7"/>
    <mergeCell ref="A8:I8"/>
    <mergeCell ref="A9:I9"/>
  </mergeCells>
  <hyperlinks>
    <hyperlink ref="A7:I7" location="'1 Allgemeine Einführung'!Druckbereich" display="1. Allgemeine Einführung"/>
    <hyperlink ref="A8:I8" location="'2. Kapitaldienst und Tilgungsf '!Druckbereich" display="2 Kapitaldienst  und Tilgungsformen von Krediten"/>
    <hyperlink ref="A9:I9" location="'3 Berechnung Kapitaldienst '!Druckbereich" display="'3 Berechnung Kapitaldienst '!Druckbereich"/>
    <hyperlink ref="A10:I10" location="'3 Berechnung Kapitaldienst '!Druckbereich" display="'3 Berechnung Kapitaldienst '!Druckbereich"/>
    <hyperlink ref="A11:I11" location="'3.2 Pauschalrate Berechnung 1'!Druckbereich" display="'3.2 Pauschalrate Berechnung 1'!Druckbereich"/>
    <hyperlink ref="A12:I12" location="'3.3 A_Pauschalraten_Rechner'!Druckbereich" display="'3.3 A_Pauschalraten_Rechner'!Druckbereich"/>
    <hyperlink ref="A13:I13" location="'4 KD bei Ratentilgung'!Druckbereich" display="'4 KD bei Ratentilgung'!Druckbereich"/>
    <hyperlink ref="A14:I14" location="'5.1  Aufgabenstellung'!Druckbereich" display="5 Aufgabenstellungen"/>
  </hyperlinks>
  <pageMargins left="0.70866141732283472" right="0.70866141732283472" top="0.78740157480314965" bottom="0.78740157480314965" header="0.31496062992125984" footer="0.31496062992125984"/>
  <pageSetup paperSize="9" scale="82" orientation="portrait" r:id="rId1"/>
  <headerFooter>
    <oddFooter>&amp;C&amp;D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opLeftCell="A7" workbookViewId="0">
      <selection activeCell="I10" sqref="I10"/>
    </sheetView>
  </sheetViews>
  <sheetFormatPr baseColWidth="10" defaultRowHeight="15" x14ac:dyDescent="0.25"/>
  <cols>
    <col min="1" max="1" width="15.5703125" customWidth="1"/>
    <col min="3" max="3" width="14.85546875" customWidth="1"/>
    <col min="5" max="5" width="12.7109375" customWidth="1"/>
    <col min="6" max="6" width="12.42578125" customWidth="1"/>
    <col min="7" max="7" width="14.5703125" bestFit="1" customWidth="1"/>
  </cols>
  <sheetData>
    <row r="1" spans="1:11" ht="27" thickBot="1" x14ac:dyDescent="0.45">
      <c r="A1" s="241" t="s">
        <v>255</v>
      </c>
      <c r="B1" s="242"/>
      <c r="C1" s="242"/>
      <c r="D1" s="242"/>
      <c r="E1" s="242"/>
      <c r="F1" s="242"/>
      <c r="G1" s="243"/>
      <c r="H1" s="14"/>
      <c r="I1" s="14"/>
      <c r="J1" s="14"/>
      <c r="K1" s="14"/>
    </row>
    <row r="2" spans="1:11" ht="15.75" thickBot="1" x14ac:dyDescent="0.3">
      <c r="A2" s="1"/>
      <c r="B2" s="1"/>
      <c r="C2" s="1"/>
      <c r="D2" s="1"/>
      <c r="E2" s="1"/>
      <c r="F2" s="1"/>
      <c r="G2" s="1"/>
      <c r="H2" s="14"/>
      <c r="I2" s="14"/>
      <c r="J2" s="14"/>
      <c r="K2" s="14"/>
    </row>
    <row r="3" spans="1:11" ht="15.75" thickBot="1" x14ac:dyDescent="0.3">
      <c r="A3" s="252" t="s">
        <v>62</v>
      </c>
      <c r="B3" s="253"/>
      <c r="C3" s="253"/>
      <c r="D3" s="253"/>
      <c r="E3" s="253"/>
      <c r="F3" s="253"/>
      <c r="G3" s="254"/>
      <c r="H3" s="14"/>
      <c r="I3" s="14"/>
      <c r="J3" s="14"/>
      <c r="K3" s="14"/>
    </row>
    <row r="4" spans="1:11" x14ac:dyDescent="0.25">
      <c r="A4" s="1"/>
      <c r="B4" s="1"/>
      <c r="C4" s="1"/>
      <c r="D4" s="1"/>
      <c r="E4" s="1"/>
      <c r="F4" s="1"/>
      <c r="G4" s="1"/>
      <c r="H4" s="14"/>
      <c r="I4" s="14"/>
      <c r="J4" s="14"/>
      <c r="K4" s="14"/>
    </row>
    <row r="5" spans="1:11" ht="29.25" customHeight="1" x14ac:dyDescent="0.25">
      <c r="A5" s="255" t="s">
        <v>63</v>
      </c>
      <c r="B5" s="256"/>
      <c r="C5" s="256"/>
      <c r="D5" s="256"/>
      <c r="E5" s="256"/>
      <c r="F5" s="256"/>
      <c r="G5" s="257"/>
      <c r="H5" s="14"/>
      <c r="I5" s="14"/>
      <c r="J5" s="14"/>
      <c r="K5" s="14"/>
    </row>
    <row r="6" spans="1:11" x14ac:dyDescent="0.25">
      <c r="A6" s="1"/>
      <c r="B6" s="1"/>
      <c r="C6" s="1"/>
      <c r="D6" s="1"/>
      <c r="E6" s="1"/>
      <c r="F6" s="1"/>
      <c r="G6" s="1"/>
      <c r="H6" s="14"/>
      <c r="I6" s="14"/>
      <c r="J6" s="14"/>
      <c r="K6" s="14"/>
    </row>
    <row r="7" spans="1:11" x14ac:dyDescent="0.25">
      <c r="A7" s="229" t="s">
        <v>52</v>
      </c>
      <c r="B7" s="229"/>
      <c r="C7" s="229"/>
      <c r="D7" s="229"/>
      <c r="E7" s="229"/>
      <c r="F7" s="229"/>
      <c r="G7" s="30">
        <v>36000</v>
      </c>
      <c r="H7" s="14"/>
      <c r="I7" s="14"/>
      <c r="J7" s="14"/>
      <c r="K7" s="14"/>
    </row>
    <row r="8" spans="1:11" x14ac:dyDescent="0.25">
      <c r="A8" s="229" t="s">
        <v>53</v>
      </c>
      <c r="B8" s="229"/>
      <c r="C8" s="229"/>
      <c r="D8" s="229"/>
      <c r="E8" s="229"/>
      <c r="F8" s="229"/>
      <c r="G8" s="30">
        <v>11700</v>
      </c>
      <c r="H8" s="14"/>
      <c r="I8" s="14"/>
      <c r="J8" s="14"/>
      <c r="K8" s="14"/>
    </row>
    <row r="9" spans="1:11" x14ac:dyDescent="0.25">
      <c r="A9" s="229" t="s">
        <v>64</v>
      </c>
      <c r="B9" s="229"/>
      <c r="C9" s="229"/>
      <c r="D9" s="229"/>
      <c r="E9" s="229"/>
      <c r="F9" s="229"/>
      <c r="G9" s="30">
        <v>6000</v>
      </c>
      <c r="H9" s="14"/>
      <c r="I9" s="14"/>
      <c r="J9" s="14"/>
      <c r="K9" s="14"/>
    </row>
    <row r="10" spans="1:11" x14ac:dyDescent="0.25">
      <c r="A10" s="229" t="s">
        <v>252</v>
      </c>
      <c r="B10" s="229"/>
      <c r="C10" s="229"/>
      <c r="D10" s="229"/>
      <c r="E10" s="229"/>
      <c r="F10" s="229"/>
      <c r="G10" s="30">
        <v>150000</v>
      </c>
      <c r="H10" s="14"/>
      <c r="I10" s="14"/>
      <c r="J10" s="14"/>
      <c r="K10" s="14"/>
    </row>
    <row r="11" spans="1:11" x14ac:dyDescent="0.25">
      <c r="A11" s="229" t="s">
        <v>2</v>
      </c>
      <c r="B11" s="229"/>
      <c r="C11" s="229"/>
      <c r="D11" s="229"/>
      <c r="E11" s="229"/>
      <c r="F11" s="229"/>
      <c r="G11" s="31">
        <v>12</v>
      </c>
      <c r="H11" s="14"/>
      <c r="I11" s="14"/>
      <c r="J11" s="14"/>
      <c r="K11" s="14"/>
    </row>
    <row r="12" spans="1:11" x14ac:dyDescent="0.25">
      <c r="A12" s="172" t="s">
        <v>55</v>
      </c>
      <c r="B12" s="173"/>
      <c r="C12" s="173"/>
      <c r="D12" s="173"/>
      <c r="E12" s="173"/>
      <c r="F12" s="174"/>
      <c r="G12" s="1"/>
      <c r="H12" s="14"/>
      <c r="I12" s="14"/>
      <c r="J12" s="14"/>
      <c r="K12" s="14"/>
    </row>
    <row r="13" spans="1:11" x14ac:dyDescent="0.25">
      <c r="A13" s="1"/>
      <c r="B13" s="32" t="s">
        <v>56</v>
      </c>
      <c r="C13" s="32" t="s">
        <v>57</v>
      </c>
      <c r="D13" s="1"/>
      <c r="E13" s="1"/>
      <c r="F13" s="1"/>
      <c r="G13" s="1"/>
      <c r="H13" s="14"/>
      <c r="I13" s="14"/>
      <c r="J13" s="14"/>
      <c r="K13" s="14"/>
    </row>
    <row r="14" spans="1:11" x14ac:dyDescent="0.25">
      <c r="A14" s="18" t="s">
        <v>50</v>
      </c>
      <c r="B14" s="115">
        <v>0.5</v>
      </c>
      <c r="C14" s="9">
        <f>G10*B14</f>
        <v>75000</v>
      </c>
      <c r="D14" s="1"/>
      <c r="E14" s="1"/>
      <c r="F14" s="1"/>
      <c r="G14" s="1"/>
      <c r="H14" s="14"/>
      <c r="I14" s="14"/>
      <c r="J14" s="14"/>
      <c r="K14" s="14"/>
    </row>
    <row r="15" spans="1:11" x14ac:dyDescent="0.25">
      <c r="A15" s="18" t="s">
        <v>58</v>
      </c>
      <c r="B15" s="115">
        <v>0.5</v>
      </c>
      <c r="C15" s="9">
        <f>G10*B15</f>
        <v>75000</v>
      </c>
      <c r="D15" s="1"/>
      <c r="E15" s="1"/>
      <c r="F15" s="1"/>
      <c r="G15" s="1"/>
      <c r="H15" s="14"/>
      <c r="I15" s="14"/>
      <c r="J15" s="14"/>
      <c r="K15" s="14"/>
    </row>
    <row r="16" spans="1:11" x14ac:dyDescent="0.25">
      <c r="A16" s="3" t="s">
        <v>242</v>
      </c>
      <c r="B16" s="113"/>
      <c r="C16" s="112"/>
      <c r="D16" s="1"/>
      <c r="E16" s="1"/>
      <c r="F16" s="1"/>
      <c r="G16" s="1"/>
      <c r="H16" s="14"/>
      <c r="I16" s="14"/>
      <c r="J16" s="14"/>
      <c r="K16" s="14"/>
    </row>
    <row r="17" spans="1:11" x14ac:dyDescent="0.25">
      <c r="A17" s="3" t="s">
        <v>243</v>
      </c>
      <c r="B17" s="113"/>
      <c r="C17" s="112"/>
      <c r="D17" s="1"/>
      <c r="E17" s="1"/>
      <c r="F17" s="1"/>
      <c r="G17" s="1"/>
      <c r="H17" s="14"/>
      <c r="I17" s="14"/>
      <c r="J17" s="14"/>
      <c r="K17" s="14"/>
    </row>
    <row r="18" spans="1:11" x14ac:dyDescent="0.25">
      <c r="A18" s="229" t="s">
        <v>59</v>
      </c>
      <c r="B18" s="229"/>
      <c r="C18" s="116">
        <v>2.75E-2</v>
      </c>
      <c r="D18" s="244" t="s">
        <v>295</v>
      </c>
      <c r="E18" s="244"/>
      <c r="F18" s="244"/>
      <c r="G18" s="244"/>
      <c r="H18" s="14"/>
      <c r="I18" s="14"/>
      <c r="J18" s="14"/>
      <c r="K18" s="14"/>
    </row>
    <row r="19" spans="1:11" x14ac:dyDescent="0.25">
      <c r="A19" s="111"/>
      <c r="B19" s="111"/>
      <c r="C19" s="114"/>
      <c r="D19" s="56"/>
      <c r="E19" s="56"/>
      <c r="F19" s="56"/>
      <c r="G19" s="56"/>
      <c r="H19" s="14"/>
      <c r="I19" s="14"/>
      <c r="J19" s="14"/>
      <c r="K19" s="14"/>
    </row>
    <row r="20" spans="1:11" x14ac:dyDescent="0.25">
      <c r="A20" s="229" t="s">
        <v>246</v>
      </c>
      <c r="B20" s="229"/>
      <c r="C20" s="117">
        <v>0.02</v>
      </c>
      <c r="D20" s="245" t="s">
        <v>245</v>
      </c>
      <c r="E20" s="246"/>
      <c r="F20" s="246"/>
      <c r="G20" s="247"/>
      <c r="H20" s="14"/>
      <c r="I20" s="14"/>
      <c r="J20" s="14"/>
      <c r="K20" s="14"/>
    </row>
    <row r="21" spans="1:11" x14ac:dyDescent="0.25">
      <c r="A21" s="1"/>
      <c r="B21" s="1"/>
      <c r="C21" s="1"/>
      <c r="D21" s="1"/>
      <c r="E21" s="1"/>
      <c r="F21" s="1"/>
      <c r="G21" s="1"/>
      <c r="H21" s="14"/>
      <c r="I21" s="14"/>
      <c r="J21" s="14"/>
      <c r="K21" s="14"/>
    </row>
    <row r="22" spans="1:11" ht="35.25" customHeight="1" x14ac:dyDescent="0.25">
      <c r="A22" s="175" t="s">
        <v>60</v>
      </c>
      <c r="B22" s="176"/>
      <c r="C22" s="177"/>
      <c r="D22" s="41">
        <v>12</v>
      </c>
      <c r="E22" s="249" t="s">
        <v>61</v>
      </c>
      <c r="F22" s="250"/>
      <c r="G22" s="218"/>
      <c r="H22" s="14"/>
      <c r="I22" s="14"/>
      <c r="J22" s="14"/>
      <c r="K22" s="14"/>
    </row>
    <row r="23" spans="1:11" x14ac:dyDescent="0.25">
      <c r="A23" s="1"/>
      <c r="B23" s="1"/>
      <c r="C23" s="1"/>
      <c r="D23" s="1"/>
      <c r="E23" s="1"/>
      <c r="F23" s="1"/>
      <c r="G23" s="1"/>
      <c r="H23" s="14"/>
      <c r="I23" s="14"/>
      <c r="J23" s="14"/>
      <c r="K23" s="14"/>
    </row>
    <row r="24" spans="1:11" ht="15.75" x14ac:dyDescent="0.25">
      <c r="A24" s="251" t="s">
        <v>35</v>
      </c>
      <c r="B24" s="251"/>
      <c r="C24" s="251"/>
      <c r="D24" s="251"/>
      <c r="E24" s="251"/>
      <c r="F24" s="251"/>
      <c r="G24" s="251"/>
      <c r="H24" s="14"/>
      <c r="I24" s="14"/>
      <c r="J24" s="14"/>
      <c r="K24" s="14"/>
    </row>
    <row r="25" spans="1:11" x14ac:dyDescent="0.25">
      <c r="A25" s="1"/>
      <c r="B25" s="1"/>
      <c r="C25" s="1"/>
      <c r="D25" s="1"/>
      <c r="E25" s="1"/>
      <c r="F25" s="1"/>
      <c r="G25" s="1"/>
      <c r="H25" s="14"/>
      <c r="I25" s="14"/>
      <c r="J25" s="14"/>
      <c r="K25" s="14"/>
    </row>
    <row r="26" spans="1:11" x14ac:dyDescent="0.25">
      <c r="A26" s="1" t="s">
        <v>253</v>
      </c>
      <c r="B26" s="1"/>
      <c r="C26" s="1"/>
      <c r="D26" s="1"/>
      <c r="E26" s="1"/>
      <c r="F26" s="1"/>
      <c r="G26" s="1"/>
      <c r="H26" s="14"/>
      <c r="I26" s="14"/>
      <c r="J26" s="14"/>
      <c r="K26" s="14"/>
    </row>
    <row r="27" spans="1:11" x14ac:dyDescent="0.25">
      <c r="A27" s="1" t="s">
        <v>254</v>
      </c>
      <c r="B27" s="1"/>
      <c r="C27" s="1"/>
      <c r="D27" s="1"/>
      <c r="E27" s="1"/>
      <c r="F27" s="1"/>
      <c r="G27" s="1"/>
      <c r="H27" s="14"/>
      <c r="I27" s="14"/>
      <c r="J27" s="14"/>
      <c r="K27" s="14"/>
    </row>
    <row r="28" spans="1:11" x14ac:dyDescent="0.25">
      <c r="A28" s="1"/>
      <c r="B28" s="1"/>
      <c r="C28" s="1"/>
      <c r="D28" s="1"/>
      <c r="E28" s="1"/>
      <c r="F28" s="1"/>
      <c r="G28" s="1"/>
      <c r="H28" s="14"/>
      <c r="I28" s="14"/>
      <c r="J28" s="14"/>
      <c r="K28" s="14"/>
    </row>
    <row r="29" spans="1:11" x14ac:dyDescent="0.25">
      <c r="A29" s="1" t="s">
        <v>65</v>
      </c>
      <c r="B29" s="1"/>
      <c r="C29" s="1"/>
      <c r="D29" s="1"/>
      <c r="E29" s="1"/>
      <c r="F29" s="1"/>
      <c r="G29" s="1"/>
      <c r="H29" s="14"/>
      <c r="I29" s="14"/>
      <c r="J29" s="14"/>
      <c r="K29" s="14"/>
    </row>
    <row r="30" spans="1:11" x14ac:dyDescent="0.25">
      <c r="A30" s="1" t="s">
        <v>66</v>
      </c>
      <c r="B30" s="1"/>
      <c r="C30" s="1"/>
      <c r="D30" s="1"/>
      <c r="E30" s="1"/>
      <c r="F30" s="1"/>
      <c r="G30" s="1"/>
      <c r="H30" s="14"/>
      <c r="I30" s="14"/>
      <c r="J30" s="14"/>
      <c r="K30" s="14"/>
    </row>
    <row r="31" spans="1:11" x14ac:dyDescent="0.25">
      <c r="A31" s="14"/>
      <c r="B31" s="14"/>
      <c r="C31" s="14"/>
      <c r="D31" s="14"/>
      <c r="E31" s="14"/>
      <c r="F31" s="14"/>
      <c r="G31" s="14"/>
      <c r="H31" s="14"/>
      <c r="I31" s="14"/>
      <c r="J31" s="14"/>
      <c r="K31" s="14"/>
    </row>
    <row r="32" spans="1:11" x14ac:dyDescent="0.25">
      <c r="A32" s="14"/>
      <c r="B32" s="14"/>
      <c r="C32" s="14"/>
      <c r="D32" s="14"/>
      <c r="E32" s="14"/>
      <c r="F32" s="14"/>
      <c r="G32" s="14"/>
      <c r="H32" s="14"/>
      <c r="I32" s="14"/>
      <c r="J32" s="14"/>
      <c r="K32" s="14"/>
    </row>
    <row r="33" spans="1:11" x14ac:dyDescent="0.25">
      <c r="A33" s="14"/>
      <c r="B33" s="14"/>
      <c r="C33" s="14"/>
      <c r="D33" s="14"/>
      <c r="E33" s="14"/>
      <c r="F33" s="14"/>
      <c r="G33" s="14"/>
      <c r="H33" s="14"/>
      <c r="I33" s="14"/>
      <c r="J33" s="14"/>
      <c r="K33" s="14"/>
    </row>
    <row r="34" spans="1:11" x14ac:dyDescent="0.25">
      <c r="A34" s="14"/>
      <c r="B34" s="14"/>
      <c r="C34" s="14"/>
      <c r="D34" s="14"/>
      <c r="E34" s="14"/>
      <c r="F34" s="14"/>
      <c r="G34" s="14"/>
      <c r="H34" s="14"/>
      <c r="I34" s="14"/>
      <c r="J34" s="14"/>
      <c r="K34" s="14"/>
    </row>
    <row r="35" spans="1:11" x14ac:dyDescent="0.25">
      <c r="A35" s="14"/>
      <c r="B35" s="14"/>
      <c r="C35" s="14"/>
      <c r="D35" s="14"/>
      <c r="E35" s="14"/>
      <c r="F35" s="14"/>
      <c r="G35" s="14"/>
      <c r="H35" s="14"/>
      <c r="I35" s="14"/>
      <c r="J35" s="14"/>
      <c r="K35" s="14"/>
    </row>
  </sheetData>
  <mergeCells count="16">
    <mergeCell ref="A9:F9"/>
    <mergeCell ref="A1:G1"/>
    <mergeCell ref="A3:G3"/>
    <mergeCell ref="A5:G5"/>
    <mergeCell ref="A7:F7"/>
    <mergeCell ref="A8:F8"/>
    <mergeCell ref="A10:F10"/>
    <mergeCell ref="A11:F11"/>
    <mergeCell ref="A12:F12"/>
    <mergeCell ref="A20:B20"/>
    <mergeCell ref="D20:G20"/>
    <mergeCell ref="A22:C22"/>
    <mergeCell ref="E22:G22"/>
    <mergeCell ref="A24:G24"/>
    <mergeCell ref="A18:B18"/>
    <mergeCell ref="D18:G18"/>
  </mergeCells>
  <pageMargins left="0.70866141732283472" right="0.70866141732283472" top="0.78740157480314965" bottom="0.78740157480314965" header="0.31496062992125984" footer="0.31496062992125984"/>
  <pageSetup paperSize="9" scale="93" orientation="portrait" r:id="rId1"/>
  <headerFooter>
    <oddHeader>&amp;F</oddHeader>
    <oddFooter>&amp;CSeite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workbookViewId="0">
      <selection activeCell="I11" sqref="I11"/>
    </sheetView>
  </sheetViews>
  <sheetFormatPr baseColWidth="10" defaultRowHeight="15" x14ac:dyDescent="0.25"/>
  <cols>
    <col min="1" max="1" width="15.5703125" customWidth="1"/>
    <col min="3" max="3" width="14.85546875" customWidth="1"/>
    <col min="5" max="5" width="12.7109375" customWidth="1"/>
    <col min="6" max="6" width="12.42578125" customWidth="1"/>
    <col min="7" max="7" width="14.5703125" bestFit="1" customWidth="1"/>
  </cols>
  <sheetData>
    <row r="1" spans="1:11" ht="27" thickBot="1" x14ac:dyDescent="0.45">
      <c r="A1" s="241" t="s">
        <v>261</v>
      </c>
      <c r="B1" s="242"/>
      <c r="C1" s="242"/>
      <c r="D1" s="242"/>
      <c r="E1" s="242"/>
      <c r="F1" s="242"/>
      <c r="G1" s="243"/>
      <c r="H1" s="14"/>
      <c r="I1" s="14"/>
      <c r="J1" s="14"/>
      <c r="K1" s="14"/>
    </row>
    <row r="2" spans="1:11" ht="15.75" thickBot="1" x14ac:dyDescent="0.3">
      <c r="A2" s="1"/>
      <c r="B2" s="1"/>
      <c r="C2" s="1"/>
      <c r="D2" s="1"/>
      <c r="E2" s="1"/>
      <c r="F2" s="1"/>
      <c r="G2" s="1"/>
      <c r="H2" s="14"/>
      <c r="I2" s="14"/>
      <c r="J2" s="14"/>
      <c r="K2" s="14"/>
    </row>
    <row r="3" spans="1:11" ht="15.75" thickBot="1" x14ac:dyDescent="0.3">
      <c r="A3" s="252" t="s">
        <v>296</v>
      </c>
      <c r="B3" s="253"/>
      <c r="C3" s="253"/>
      <c r="D3" s="253"/>
      <c r="E3" s="253"/>
      <c r="F3" s="253"/>
      <c r="G3" s="254"/>
      <c r="H3" s="14"/>
      <c r="I3" s="14"/>
      <c r="J3" s="14"/>
      <c r="K3" s="14"/>
    </row>
    <row r="4" spans="1:11" x14ac:dyDescent="0.25">
      <c r="A4" s="1"/>
      <c r="B4" s="1"/>
      <c r="C4" s="1"/>
      <c r="D4" s="1"/>
      <c r="E4" s="1"/>
      <c r="F4" s="1"/>
      <c r="G4" s="1"/>
      <c r="H4" s="14"/>
      <c r="I4" s="14"/>
      <c r="J4" s="14"/>
      <c r="K4" s="14"/>
    </row>
    <row r="5" spans="1:11" ht="20.25" customHeight="1" x14ac:dyDescent="0.25">
      <c r="A5" s="255" t="s">
        <v>262</v>
      </c>
      <c r="B5" s="256"/>
      <c r="C5" s="256"/>
      <c r="D5" s="256"/>
      <c r="E5" s="256"/>
      <c r="F5" s="256"/>
      <c r="G5" s="257"/>
      <c r="H5" s="14"/>
      <c r="I5" s="14"/>
      <c r="J5" s="14"/>
      <c r="K5" s="14"/>
    </row>
    <row r="6" spans="1:11" x14ac:dyDescent="0.25">
      <c r="A6" s="1"/>
      <c r="B6" s="1"/>
      <c r="C6" s="1"/>
      <c r="D6" s="1"/>
      <c r="E6" s="1"/>
      <c r="F6" s="1"/>
      <c r="G6" s="1"/>
      <c r="H6" s="14"/>
      <c r="I6" s="14"/>
      <c r="J6" s="14"/>
      <c r="K6" s="14"/>
    </row>
    <row r="7" spans="1:11" x14ac:dyDescent="0.25">
      <c r="A7" s="229" t="s">
        <v>256</v>
      </c>
      <c r="B7" s="229"/>
      <c r="C7" s="229"/>
      <c r="D7" s="229"/>
      <c r="E7" s="229"/>
      <c r="F7" s="229"/>
      <c r="G7" s="30">
        <v>2500</v>
      </c>
      <c r="H7" s="14"/>
      <c r="I7" s="14"/>
      <c r="J7" s="14"/>
      <c r="K7" s="14"/>
    </row>
    <row r="8" spans="1:11" x14ac:dyDescent="0.25">
      <c r="A8" s="229" t="s">
        <v>297</v>
      </c>
      <c r="B8" s="229"/>
      <c r="C8" s="229"/>
      <c r="D8" s="229"/>
      <c r="E8" s="229"/>
      <c r="F8" s="229"/>
      <c r="G8" s="30">
        <v>1700</v>
      </c>
      <c r="H8" s="14"/>
      <c r="I8" s="14"/>
      <c r="J8" s="14"/>
      <c r="K8" s="14"/>
    </row>
    <row r="9" spans="1:11" x14ac:dyDescent="0.25">
      <c r="A9" s="229" t="s">
        <v>257</v>
      </c>
      <c r="B9" s="229"/>
      <c r="C9" s="229"/>
      <c r="D9" s="229"/>
      <c r="E9" s="229"/>
      <c r="F9" s="229"/>
      <c r="G9" s="30">
        <v>350</v>
      </c>
      <c r="H9" s="14"/>
      <c r="I9" s="14"/>
      <c r="J9" s="14"/>
      <c r="K9" s="14"/>
    </row>
    <row r="10" spans="1:11" x14ac:dyDescent="0.25">
      <c r="A10" s="229" t="s">
        <v>258</v>
      </c>
      <c r="B10" s="229"/>
      <c r="C10" s="229"/>
      <c r="D10" s="229"/>
      <c r="E10" s="229"/>
      <c r="F10" s="229"/>
      <c r="G10" s="30">
        <v>23000</v>
      </c>
      <c r="H10" s="14"/>
      <c r="I10" s="14"/>
      <c r="J10" s="14"/>
      <c r="K10" s="14"/>
    </row>
    <row r="11" spans="1:11" x14ac:dyDescent="0.25">
      <c r="A11" s="229" t="s">
        <v>2</v>
      </c>
      <c r="B11" s="229"/>
      <c r="C11" s="229"/>
      <c r="D11" s="229"/>
      <c r="E11" s="229"/>
      <c r="F11" s="229"/>
      <c r="G11" s="31">
        <v>10</v>
      </c>
      <c r="H11" s="14"/>
      <c r="I11" s="14"/>
      <c r="J11" s="14"/>
      <c r="K11" s="14"/>
    </row>
    <row r="12" spans="1:11" x14ac:dyDescent="0.25">
      <c r="A12" s="172" t="s">
        <v>55</v>
      </c>
      <c r="B12" s="173"/>
      <c r="C12" s="173"/>
      <c r="D12" s="173"/>
      <c r="E12" s="173"/>
      <c r="F12" s="174"/>
      <c r="G12" s="1"/>
      <c r="H12" s="14"/>
      <c r="I12" s="14"/>
      <c r="J12" s="14"/>
      <c r="K12" s="14"/>
    </row>
    <row r="13" spans="1:11" x14ac:dyDescent="0.25">
      <c r="A13" s="1"/>
      <c r="B13" s="32" t="s">
        <v>56</v>
      </c>
      <c r="C13" s="32" t="s">
        <v>57</v>
      </c>
      <c r="D13" s="1"/>
      <c r="E13" s="1"/>
      <c r="F13" s="1"/>
      <c r="G13" s="1"/>
      <c r="H13" s="14"/>
      <c r="I13" s="14"/>
      <c r="J13" s="14"/>
      <c r="K13" s="14"/>
    </row>
    <row r="14" spans="1:11" x14ac:dyDescent="0.25">
      <c r="A14" s="18" t="s">
        <v>50</v>
      </c>
      <c r="B14" s="115">
        <v>0.5</v>
      </c>
      <c r="C14" s="9">
        <f>G10*B14</f>
        <v>11500</v>
      </c>
      <c r="D14" s="1" t="s">
        <v>264</v>
      </c>
      <c r="E14" s="1"/>
      <c r="F14" s="1"/>
      <c r="G14" s="1"/>
      <c r="H14" s="14"/>
      <c r="I14" s="14"/>
      <c r="J14" s="14"/>
      <c r="K14" s="14"/>
    </row>
    <row r="15" spans="1:11" x14ac:dyDescent="0.25">
      <c r="A15" s="18" t="s">
        <v>58</v>
      </c>
      <c r="B15" s="115">
        <v>0.5</v>
      </c>
      <c r="C15" s="9">
        <f>G10*B15</f>
        <v>11500</v>
      </c>
      <c r="D15" s="1" t="s">
        <v>265</v>
      </c>
      <c r="E15" s="1"/>
      <c r="F15" s="1"/>
      <c r="G15" s="1"/>
      <c r="H15" s="14"/>
      <c r="I15" s="14"/>
      <c r="J15" s="14"/>
      <c r="K15" s="14"/>
    </row>
    <row r="16" spans="1:11" x14ac:dyDescent="0.25">
      <c r="A16" s="3" t="s">
        <v>242</v>
      </c>
      <c r="B16" s="113"/>
      <c r="C16" s="112"/>
      <c r="D16" s="1"/>
      <c r="E16" s="1"/>
      <c r="F16" s="1"/>
      <c r="G16" s="1"/>
      <c r="H16" s="14"/>
      <c r="I16" s="14"/>
      <c r="J16" s="14"/>
      <c r="K16" s="14"/>
    </row>
    <row r="17" spans="1:11" x14ac:dyDescent="0.25">
      <c r="A17" s="3" t="s">
        <v>260</v>
      </c>
      <c r="B17" s="113"/>
      <c r="C17" s="112"/>
      <c r="D17" s="1"/>
      <c r="E17" s="1"/>
      <c r="F17" s="1"/>
      <c r="G17" s="1"/>
      <c r="H17" s="14"/>
      <c r="I17" s="14"/>
      <c r="J17" s="14"/>
      <c r="K17" s="14"/>
    </row>
    <row r="18" spans="1:11" x14ac:dyDescent="0.25">
      <c r="A18" s="229" t="s">
        <v>59</v>
      </c>
      <c r="B18" s="229"/>
      <c r="C18" s="116">
        <v>0.05</v>
      </c>
      <c r="D18" s="244" t="s">
        <v>295</v>
      </c>
      <c r="E18" s="244"/>
      <c r="F18" s="244"/>
      <c r="G18" s="244"/>
      <c r="H18" s="14"/>
      <c r="I18" s="14"/>
      <c r="J18" s="14"/>
      <c r="K18" s="14"/>
    </row>
    <row r="19" spans="1:11" ht="35.25" customHeight="1" x14ac:dyDescent="0.25">
      <c r="A19" s="175" t="s">
        <v>60</v>
      </c>
      <c r="B19" s="176"/>
      <c r="C19" s="177"/>
      <c r="D19" s="41">
        <v>8</v>
      </c>
      <c r="E19" s="249" t="s">
        <v>239</v>
      </c>
      <c r="F19" s="250"/>
      <c r="G19" s="218"/>
      <c r="H19" s="14"/>
      <c r="I19" s="14"/>
      <c r="J19" s="14"/>
      <c r="K19" s="14"/>
    </row>
    <row r="20" spans="1:11" x14ac:dyDescent="0.25">
      <c r="A20" s="1"/>
      <c r="B20" s="1"/>
      <c r="C20" s="1"/>
      <c r="D20" s="1"/>
      <c r="E20" s="1"/>
      <c r="F20" s="1"/>
      <c r="G20" s="1"/>
      <c r="H20" s="14"/>
      <c r="I20" s="14"/>
      <c r="J20" s="14"/>
      <c r="K20" s="14"/>
    </row>
    <row r="21" spans="1:11" ht="15.75" x14ac:dyDescent="0.25">
      <c r="A21" s="251" t="s">
        <v>35</v>
      </c>
      <c r="B21" s="251"/>
      <c r="C21" s="251"/>
      <c r="D21" s="251"/>
      <c r="E21" s="251"/>
      <c r="F21" s="251"/>
      <c r="G21" s="251"/>
      <c r="H21" s="14"/>
      <c r="I21" s="14"/>
      <c r="J21" s="14"/>
      <c r="K21" s="14"/>
    </row>
    <row r="22" spans="1:11" x14ac:dyDescent="0.25">
      <c r="A22" s="1"/>
      <c r="B22" s="1"/>
      <c r="C22" s="1"/>
      <c r="D22" s="1"/>
      <c r="E22" s="1"/>
      <c r="F22" s="1"/>
      <c r="G22" s="1"/>
      <c r="H22" s="14"/>
      <c r="I22" s="14"/>
      <c r="J22" s="14"/>
      <c r="K22" s="14"/>
    </row>
    <row r="23" spans="1:11" x14ac:dyDescent="0.25">
      <c r="A23" s="1" t="s">
        <v>259</v>
      </c>
      <c r="B23" s="1"/>
      <c r="C23" s="1"/>
      <c r="D23" s="1"/>
      <c r="E23" s="1"/>
      <c r="F23" s="1"/>
      <c r="G23" s="1"/>
      <c r="H23" s="14"/>
      <c r="I23" s="14"/>
      <c r="J23" s="14"/>
      <c r="K23" s="14"/>
    </row>
    <row r="24" spans="1:11" x14ac:dyDescent="0.25">
      <c r="A24" s="1" t="s">
        <v>263</v>
      </c>
      <c r="B24" s="1"/>
      <c r="C24" s="1"/>
      <c r="D24" s="1"/>
      <c r="E24" s="1"/>
      <c r="F24" s="1"/>
      <c r="G24" s="1"/>
      <c r="H24" s="14"/>
      <c r="I24" s="14"/>
      <c r="J24" s="14"/>
      <c r="K24" s="14"/>
    </row>
    <row r="25" spans="1:11" x14ac:dyDescent="0.25">
      <c r="A25" s="1"/>
      <c r="B25" s="1"/>
      <c r="C25" s="1"/>
      <c r="D25" s="1"/>
      <c r="E25" s="1"/>
      <c r="F25" s="1"/>
      <c r="G25" s="1"/>
      <c r="H25" s="14"/>
      <c r="I25" s="14"/>
      <c r="J25" s="14"/>
      <c r="K25" s="14"/>
    </row>
    <row r="26" spans="1:11" x14ac:dyDescent="0.25">
      <c r="A26" s="14"/>
      <c r="B26" s="14"/>
      <c r="C26" s="14"/>
      <c r="D26" s="14"/>
      <c r="E26" s="14"/>
      <c r="F26" s="14"/>
      <c r="G26" s="14"/>
      <c r="H26" s="14"/>
      <c r="I26" s="14"/>
      <c r="J26" s="14"/>
      <c r="K26" s="14"/>
    </row>
    <row r="27" spans="1:11" x14ac:dyDescent="0.25">
      <c r="A27" s="14"/>
      <c r="B27" s="14"/>
      <c r="C27" s="14"/>
      <c r="D27" s="14"/>
      <c r="E27" s="14"/>
      <c r="F27" s="14"/>
      <c r="G27" s="14"/>
      <c r="H27" s="14"/>
      <c r="I27" s="14"/>
      <c r="J27" s="14"/>
      <c r="K27" s="14"/>
    </row>
    <row r="28" spans="1:11" x14ac:dyDescent="0.25">
      <c r="A28" s="14"/>
      <c r="B28" s="14"/>
      <c r="C28" s="14"/>
      <c r="D28" s="14"/>
      <c r="E28" s="14"/>
      <c r="F28" s="14"/>
      <c r="G28" s="14"/>
      <c r="H28" s="14"/>
      <c r="I28" s="14"/>
      <c r="J28" s="14"/>
      <c r="K28" s="14"/>
    </row>
    <row r="29" spans="1:11" x14ac:dyDescent="0.25">
      <c r="A29" s="14"/>
      <c r="B29" s="14"/>
      <c r="C29" s="14"/>
      <c r="D29" s="14"/>
      <c r="E29" s="14"/>
      <c r="F29" s="14"/>
      <c r="G29" s="14"/>
      <c r="H29" s="14"/>
      <c r="I29" s="14"/>
      <c r="J29" s="14"/>
      <c r="K29" s="14"/>
    </row>
    <row r="30" spans="1:11" x14ac:dyDescent="0.25">
      <c r="A30" s="14"/>
      <c r="B30" s="14"/>
      <c r="C30" s="14"/>
      <c r="D30" s="14"/>
      <c r="E30" s="14"/>
      <c r="F30" s="14"/>
      <c r="G30" s="14"/>
      <c r="H30" s="14"/>
      <c r="I30" s="14"/>
      <c r="J30" s="14"/>
      <c r="K30" s="14"/>
    </row>
  </sheetData>
  <mergeCells count="14">
    <mergeCell ref="A19:C19"/>
    <mergeCell ref="E19:G19"/>
    <mergeCell ref="A21:G21"/>
    <mergeCell ref="A10:F10"/>
    <mergeCell ref="A11:F11"/>
    <mergeCell ref="A12:F12"/>
    <mergeCell ref="A18:B18"/>
    <mergeCell ref="D18:G18"/>
    <mergeCell ref="A9:F9"/>
    <mergeCell ref="A1:G1"/>
    <mergeCell ref="A3:G3"/>
    <mergeCell ref="A5:G5"/>
    <mergeCell ref="A7:F7"/>
    <mergeCell ref="A8:F8"/>
  </mergeCells>
  <pageMargins left="0.70866141732283472" right="0.70866141732283472" top="0.78740157480314965" bottom="0.78740157480314965" header="0.31496062992125984" footer="0.31496062992125984"/>
  <pageSetup paperSize="9" scale="93" orientation="portrait" r:id="rId1"/>
  <headerFooter>
    <oddHeader>&amp;F</oddHeader>
    <oddFooter>&amp;CSeite 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topLeftCell="A10" workbookViewId="0">
      <selection activeCell="D33" sqref="D33"/>
    </sheetView>
  </sheetViews>
  <sheetFormatPr baseColWidth="10" defaultRowHeight="15" x14ac:dyDescent="0.25"/>
  <cols>
    <col min="11" max="11" width="16.140625" customWidth="1"/>
  </cols>
  <sheetData>
    <row r="1" spans="1:15" ht="27" thickBot="1" x14ac:dyDescent="0.45">
      <c r="A1" s="136" t="s">
        <v>121</v>
      </c>
      <c r="B1" s="137"/>
      <c r="C1" s="137"/>
      <c r="D1" s="137"/>
      <c r="E1" s="137"/>
      <c r="F1" s="137"/>
      <c r="G1" s="137"/>
      <c r="H1" s="137"/>
      <c r="I1" s="137"/>
      <c r="J1" s="137"/>
      <c r="K1" s="138"/>
      <c r="L1" s="15"/>
      <c r="M1" s="15"/>
      <c r="N1" s="15"/>
      <c r="O1" s="11"/>
    </row>
    <row r="2" spans="1:15" x14ac:dyDescent="0.25">
      <c r="A2" s="1"/>
      <c r="B2" s="1"/>
      <c r="C2" s="1"/>
      <c r="D2" s="1"/>
      <c r="E2" s="1"/>
      <c r="F2" s="1"/>
      <c r="G2" s="1"/>
      <c r="H2" s="1"/>
      <c r="I2" s="1"/>
      <c r="J2" s="1"/>
      <c r="K2" s="1"/>
      <c r="L2" s="11"/>
      <c r="M2" s="11"/>
      <c r="N2" s="11"/>
      <c r="O2" s="11"/>
    </row>
    <row r="3" spans="1:15" ht="18.75" x14ac:dyDescent="0.3">
      <c r="A3" s="8" t="s">
        <v>44</v>
      </c>
      <c r="B3" s="1"/>
      <c r="C3" s="1"/>
      <c r="D3" s="1"/>
      <c r="E3" s="1"/>
      <c r="F3" s="1"/>
      <c r="G3" s="1"/>
      <c r="H3" s="1"/>
      <c r="I3" s="1"/>
      <c r="J3" s="1"/>
      <c r="K3" s="1"/>
      <c r="L3" s="11"/>
      <c r="M3" s="11"/>
      <c r="N3" s="11"/>
      <c r="O3" s="11"/>
    </row>
    <row r="4" spans="1:15" ht="18.75" x14ac:dyDescent="0.3">
      <c r="A4" s="8" t="s">
        <v>45</v>
      </c>
      <c r="B4" s="1"/>
      <c r="C4" s="1"/>
      <c r="D4" s="1"/>
      <c r="E4" s="1"/>
      <c r="F4" s="1"/>
      <c r="G4" s="1"/>
      <c r="H4" s="1"/>
      <c r="I4" s="1"/>
      <c r="J4" s="1"/>
      <c r="K4" s="1"/>
      <c r="L4" s="11"/>
      <c r="M4" s="11"/>
      <c r="N4" s="11"/>
      <c r="O4" s="11"/>
    </row>
    <row r="5" spans="1:15" ht="18.75" x14ac:dyDescent="0.3">
      <c r="A5" s="8"/>
      <c r="B5" s="1"/>
      <c r="C5" s="1"/>
      <c r="D5" s="1"/>
      <c r="E5" s="1"/>
      <c r="F5" s="1"/>
      <c r="G5" s="1"/>
      <c r="H5" s="1"/>
      <c r="I5" s="1"/>
      <c r="J5" s="1"/>
      <c r="K5" s="1"/>
      <c r="L5" s="11"/>
      <c r="M5" s="11"/>
      <c r="N5" s="11"/>
      <c r="O5" s="11"/>
    </row>
    <row r="6" spans="1:15" ht="18.75" x14ac:dyDescent="0.3">
      <c r="A6" s="8" t="s">
        <v>46</v>
      </c>
      <c r="B6" s="1"/>
      <c r="C6" s="1"/>
      <c r="D6" s="1"/>
      <c r="E6" s="1"/>
      <c r="F6" s="1"/>
      <c r="G6" s="1"/>
      <c r="H6" s="1"/>
      <c r="I6" s="1"/>
      <c r="J6" s="1"/>
      <c r="K6" s="1"/>
      <c r="L6" s="11"/>
      <c r="M6" s="11"/>
      <c r="N6" s="11"/>
      <c r="O6" s="11"/>
    </row>
    <row r="7" spans="1:15" ht="18.75" x14ac:dyDescent="0.3">
      <c r="A7" s="8" t="s">
        <v>48</v>
      </c>
      <c r="B7" s="1"/>
      <c r="C7" s="1"/>
      <c r="D7" s="1"/>
      <c r="E7" s="1"/>
      <c r="F7" s="1"/>
      <c r="G7" s="1"/>
      <c r="H7" s="1"/>
      <c r="I7" s="1"/>
      <c r="J7" s="1"/>
      <c r="K7" s="1"/>
      <c r="L7" s="11"/>
      <c r="M7" s="11"/>
      <c r="N7" s="11"/>
      <c r="O7" s="11"/>
    </row>
    <row r="8" spans="1:15" ht="18.75" x14ac:dyDescent="0.3">
      <c r="A8" s="8" t="s">
        <v>47</v>
      </c>
      <c r="B8" s="1"/>
      <c r="C8" s="1"/>
      <c r="D8" s="1"/>
      <c r="E8" s="1"/>
      <c r="F8" s="1"/>
      <c r="G8" s="1"/>
      <c r="H8" s="1"/>
      <c r="I8" s="1"/>
      <c r="J8" s="1"/>
      <c r="K8" s="1"/>
      <c r="L8" s="11"/>
      <c r="M8" s="11"/>
      <c r="N8" s="11"/>
      <c r="O8" s="11"/>
    </row>
    <row r="9" spans="1:15" ht="18.75" x14ac:dyDescent="0.3">
      <c r="A9" s="8" t="s">
        <v>68</v>
      </c>
      <c r="B9" s="1"/>
      <c r="C9" s="1"/>
      <c r="D9" s="1"/>
      <c r="E9" s="1"/>
      <c r="F9" s="1"/>
      <c r="G9" s="1"/>
      <c r="H9" s="1"/>
      <c r="I9" s="1"/>
      <c r="J9" s="1"/>
      <c r="K9" s="1"/>
      <c r="L9" s="11"/>
      <c r="M9" s="11"/>
      <c r="N9" s="11"/>
      <c r="O9" s="11"/>
    </row>
    <row r="10" spans="1:15" ht="18.75" x14ac:dyDescent="0.3">
      <c r="A10" s="8" t="s">
        <v>70</v>
      </c>
      <c r="B10" s="1"/>
      <c r="C10" s="1"/>
      <c r="D10" s="1"/>
      <c r="E10" s="1"/>
      <c r="F10" s="1"/>
      <c r="G10" s="1"/>
      <c r="H10" s="1"/>
      <c r="I10" s="1"/>
      <c r="J10" s="1"/>
      <c r="K10" s="1"/>
      <c r="L10" s="11"/>
      <c r="M10" s="11"/>
      <c r="N10" s="11"/>
      <c r="O10" s="11"/>
    </row>
    <row r="11" spans="1:15" ht="18.75" x14ac:dyDescent="0.3">
      <c r="A11" s="8" t="s">
        <v>69</v>
      </c>
      <c r="B11" s="1"/>
      <c r="C11" s="1"/>
      <c r="D11" s="1"/>
      <c r="E11" s="1"/>
      <c r="F11" s="1"/>
      <c r="G11" s="1"/>
      <c r="H11" s="1"/>
      <c r="I11" s="1"/>
      <c r="J11" s="1"/>
      <c r="K11" s="1"/>
      <c r="L11" s="11"/>
      <c r="M11" s="11"/>
      <c r="N11" s="11"/>
      <c r="O11" s="11"/>
    </row>
    <row r="12" spans="1:15" ht="18.75" x14ac:dyDescent="0.3">
      <c r="A12" s="8"/>
      <c r="B12" s="1"/>
      <c r="C12" s="1"/>
      <c r="D12" s="1"/>
      <c r="E12" s="1"/>
      <c r="F12" s="1"/>
      <c r="G12" s="1"/>
      <c r="H12" s="1"/>
      <c r="I12" s="1"/>
      <c r="J12" s="1"/>
      <c r="K12" s="1"/>
      <c r="L12" s="11"/>
      <c r="M12" s="11"/>
      <c r="N12" s="11"/>
      <c r="O12" s="11"/>
    </row>
    <row r="13" spans="1:15" ht="18.75" x14ac:dyDescent="0.3">
      <c r="A13" s="8" t="s">
        <v>71</v>
      </c>
      <c r="B13" s="1"/>
      <c r="C13" s="1"/>
      <c r="D13" s="1"/>
      <c r="E13" s="1"/>
      <c r="F13" s="1"/>
      <c r="G13" s="1"/>
      <c r="H13" s="1"/>
      <c r="I13" s="1"/>
      <c r="J13" s="1"/>
      <c r="K13" s="1"/>
      <c r="L13" s="11"/>
      <c r="M13" s="11"/>
      <c r="N13" s="11"/>
      <c r="O13" s="11"/>
    </row>
    <row r="14" spans="1:15" ht="18.75" x14ac:dyDescent="0.3">
      <c r="A14" s="8" t="s">
        <v>122</v>
      </c>
      <c r="B14" s="1"/>
      <c r="C14" s="1"/>
      <c r="D14" s="1"/>
      <c r="E14" s="1"/>
      <c r="F14" s="1"/>
      <c r="G14" s="1"/>
      <c r="H14" s="1"/>
      <c r="I14" s="1"/>
      <c r="J14" s="1"/>
      <c r="K14" s="1"/>
      <c r="L14" s="11"/>
      <c r="M14" s="11"/>
      <c r="N14" s="11"/>
      <c r="O14" s="11"/>
    </row>
    <row r="15" spans="1:15" ht="18.75" x14ac:dyDescent="0.3">
      <c r="A15" s="8" t="s">
        <v>123</v>
      </c>
      <c r="B15" s="1"/>
      <c r="C15" s="1"/>
      <c r="D15" s="1"/>
      <c r="E15" s="1"/>
      <c r="F15" s="1"/>
      <c r="G15" s="1"/>
      <c r="H15" s="1"/>
      <c r="I15" s="1"/>
      <c r="J15" s="1"/>
      <c r="K15" s="1"/>
      <c r="L15" s="11"/>
      <c r="M15" s="11"/>
      <c r="N15" s="11"/>
      <c r="O15" s="11"/>
    </row>
    <row r="16" spans="1:15" ht="18.75" x14ac:dyDescent="0.3">
      <c r="A16" s="8"/>
      <c r="B16" s="1"/>
      <c r="C16" s="1"/>
      <c r="D16" s="1"/>
      <c r="E16" s="1"/>
      <c r="F16" s="1"/>
      <c r="G16" s="1"/>
      <c r="H16" s="1"/>
      <c r="I16" s="1"/>
      <c r="J16" s="1"/>
      <c r="K16" s="1"/>
      <c r="L16" s="11"/>
      <c r="M16" s="11"/>
      <c r="N16" s="11"/>
      <c r="O16" s="11"/>
    </row>
    <row r="17" spans="1:15" ht="18.75" x14ac:dyDescent="0.3">
      <c r="A17" s="8" t="s">
        <v>124</v>
      </c>
      <c r="B17" s="1"/>
      <c r="C17" s="1"/>
      <c r="D17" s="1"/>
      <c r="E17" s="1"/>
      <c r="F17" s="1"/>
      <c r="G17" s="1"/>
      <c r="H17" s="1"/>
      <c r="I17" s="1"/>
      <c r="J17" s="1"/>
      <c r="K17" s="1"/>
      <c r="L17" s="11"/>
      <c r="M17" s="11"/>
      <c r="N17" s="11"/>
      <c r="O17" s="11"/>
    </row>
    <row r="18" spans="1:15" ht="18.75" x14ac:dyDescent="0.3">
      <c r="A18" s="8" t="s">
        <v>127</v>
      </c>
      <c r="B18" s="1"/>
      <c r="C18" s="1"/>
      <c r="D18" s="1"/>
      <c r="E18" s="1"/>
      <c r="F18" s="1"/>
      <c r="G18" s="1"/>
      <c r="H18" s="1"/>
      <c r="I18" s="1"/>
      <c r="J18" s="1"/>
      <c r="K18" s="1"/>
      <c r="L18" s="11"/>
      <c r="M18" s="11"/>
      <c r="N18" s="11"/>
      <c r="O18" s="11"/>
    </row>
    <row r="19" spans="1:15" ht="18.75" x14ac:dyDescent="0.3">
      <c r="A19" s="8" t="s">
        <v>125</v>
      </c>
      <c r="B19" s="1"/>
      <c r="C19" s="1"/>
      <c r="D19" s="1"/>
      <c r="E19" s="1"/>
      <c r="F19" s="1"/>
      <c r="G19" s="1"/>
      <c r="H19" s="1"/>
      <c r="I19" s="1"/>
      <c r="J19" s="1"/>
      <c r="K19" s="1"/>
      <c r="L19" s="11"/>
      <c r="M19" s="11"/>
      <c r="N19" s="11"/>
      <c r="O19" s="11"/>
    </row>
    <row r="20" spans="1:15" ht="18.75" x14ac:dyDescent="0.3">
      <c r="A20" s="8" t="s">
        <v>126</v>
      </c>
      <c r="B20" s="1"/>
      <c r="C20" s="1"/>
      <c r="D20" s="1"/>
      <c r="E20" s="1"/>
      <c r="F20" s="1"/>
      <c r="G20" s="1"/>
      <c r="H20" s="1"/>
      <c r="I20" s="1"/>
      <c r="J20" s="1"/>
      <c r="K20" s="1"/>
      <c r="L20" s="11"/>
      <c r="M20" s="11"/>
      <c r="N20" s="11"/>
      <c r="O20" s="11"/>
    </row>
    <row r="21" spans="1:15" ht="18.75" x14ac:dyDescent="0.3">
      <c r="A21" s="8"/>
      <c r="B21" s="1"/>
      <c r="C21" s="1"/>
      <c r="D21" s="1"/>
      <c r="E21" s="1"/>
      <c r="F21" s="1"/>
      <c r="G21" s="1"/>
      <c r="H21" s="1"/>
      <c r="I21" s="1"/>
      <c r="J21" s="1"/>
      <c r="K21" s="1"/>
      <c r="L21" s="11"/>
      <c r="M21" s="11"/>
      <c r="N21" s="11"/>
      <c r="O21" s="11"/>
    </row>
    <row r="22" spans="1:15" ht="18.75" x14ac:dyDescent="0.3">
      <c r="A22" s="8" t="s">
        <v>129</v>
      </c>
      <c r="B22" s="1"/>
      <c r="C22" s="1"/>
      <c r="D22" s="1"/>
      <c r="E22" s="1"/>
      <c r="F22" s="1"/>
      <c r="G22" s="1"/>
      <c r="H22" s="1"/>
      <c r="I22" s="1"/>
      <c r="J22" s="1"/>
      <c r="K22" s="1"/>
      <c r="L22" s="11"/>
      <c r="M22" s="11"/>
      <c r="N22" s="11"/>
      <c r="O22" s="11"/>
    </row>
    <row r="23" spans="1:15" ht="18.75" x14ac:dyDescent="0.3">
      <c r="A23" s="8" t="s">
        <v>128</v>
      </c>
      <c r="B23" s="1"/>
      <c r="C23" s="1"/>
      <c r="D23" s="1"/>
      <c r="E23" s="1"/>
      <c r="F23" s="1"/>
      <c r="G23" s="1"/>
      <c r="H23" s="1"/>
      <c r="I23" s="1"/>
      <c r="J23" s="1"/>
      <c r="K23" s="1"/>
      <c r="L23" s="11"/>
      <c r="M23" s="11"/>
      <c r="N23" s="11"/>
      <c r="O23" s="11"/>
    </row>
    <row r="24" spans="1:15" ht="18.75" x14ac:dyDescent="0.3">
      <c r="A24" s="8"/>
      <c r="B24" s="1"/>
      <c r="C24" s="1"/>
      <c r="D24" s="1"/>
      <c r="E24" s="1"/>
      <c r="F24" s="1"/>
      <c r="G24" s="1"/>
      <c r="H24" s="1"/>
      <c r="I24" s="1"/>
      <c r="J24" s="1"/>
      <c r="K24" s="1"/>
      <c r="L24" s="11"/>
      <c r="M24" s="11"/>
      <c r="N24" s="11"/>
      <c r="O24" s="11"/>
    </row>
    <row r="25" spans="1:15" ht="18.75" x14ac:dyDescent="0.3">
      <c r="A25" s="8" t="s">
        <v>130</v>
      </c>
      <c r="B25" s="1"/>
      <c r="C25" s="1"/>
      <c r="D25" s="1"/>
      <c r="E25" s="1"/>
      <c r="F25" s="1"/>
      <c r="G25" s="1"/>
      <c r="H25" s="1"/>
      <c r="I25" s="1"/>
      <c r="J25" s="1"/>
      <c r="K25" s="1"/>
      <c r="L25" s="11"/>
      <c r="M25" s="11"/>
      <c r="N25" s="11"/>
      <c r="O25" s="11"/>
    </row>
    <row r="26" spans="1:15" ht="18.75" x14ac:dyDescent="0.3">
      <c r="A26" s="8" t="s">
        <v>131</v>
      </c>
      <c r="B26" s="1"/>
      <c r="C26" s="1"/>
      <c r="D26" s="1"/>
      <c r="E26" s="1"/>
      <c r="F26" s="1"/>
      <c r="G26" s="1"/>
      <c r="H26" s="1"/>
      <c r="I26" s="1"/>
      <c r="J26" s="1"/>
      <c r="K26" s="1"/>
      <c r="L26" s="11"/>
      <c r="M26" s="11"/>
      <c r="N26" s="11"/>
      <c r="O26" s="11"/>
    </row>
    <row r="27" spans="1:15" ht="18.75" x14ac:dyDescent="0.3">
      <c r="A27" s="8"/>
      <c r="B27" s="1"/>
      <c r="C27" s="1"/>
      <c r="D27" s="1"/>
      <c r="E27" s="1"/>
      <c r="F27" s="1"/>
      <c r="G27" s="1"/>
      <c r="H27" s="1"/>
      <c r="I27" s="1"/>
      <c r="J27" s="1"/>
      <c r="K27" s="1"/>
      <c r="L27" s="11"/>
      <c r="M27" s="11"/>
      <c r="N27" s="11"/>
      <c r="O27" s="11"/>
    </row>
    <row r="28" spans="1:15" ht="18.75" x14ac:dyDescent="0.3">
      <c r="A28" s="8" t="s">
        <v>132</v>
      </c>
      <c r="B28" s="1"/>
      <c r="C28" s="1"/>
      <c r="D28" s="1"/>
      <c r="E28" s="1"/>
      <c r="F28" s="1"/>
      <c r="G28" s="1"/>
      <c r="H28" s="1"/>
      <c r="I28" s="1"/>
      <c r="J28" s="1"/>
      <c r="K28" s="1"/>
      <c r="L28" s="11"/>
      <c r="M28" s="11"/>
      <c r="N28" s="11"/>
      <c r="O28" s="11"/>
    </row>
    <row r="29" spans="1:15" ht="18.75" x14ac:dyDescent="0.3">
      <c r="A29" s="8"/>
      <c r="B29" s="1"/>
      <c r="C29" s="1"/>
      <c r="D29" s="1"/>
      <c r="E29" s="1"/>
      <c r="F29" s="1"/>
      <c r="G29" s="1"/>
      <c r="H29" s="1"/>
      <c r="I29" s="1"/>
      <c r="J29" s="1"/>
      <c r="K29" s="1"/>
      <c r="L29" s="11"/>
      <c r="M29" s="11"/>
      <c r="N29" s="11"/>
      <c r="O29" s="11"/>
    </row>
    <row r="30" spans="1:15" ht="18.75" x14ac:dyDescent="0.3">
      <c r="A30" s="8" t="s">
        <v>286</v>
      </c>
      <c r="B30" s="1"/>
      <c r="C30" s="1"/>
      <c r="D30" s="1"/>
      <c r="E30" s="1"/>
      <c r="F30" s="1"/>
      <c r="G30" s="1"/>
      <c r="H30" s="1"/>
      <c r="I30" s="1"/>
      <c r="J30" s="1"/>
      <c r="K30" s="1"/>
      <c r="L30" s="11"/>
      <c r="M30" s="11"/>
      <c r="N30" s="11"/>
      <c r="O30" s="11"/>
    </row>
    <row r="31" spans="1:15" ht="18.75" x14ac:dyDescent="0.3">
      <c r="A31" s="8" t="s">
        <v>266</v>
      </c>
      <c r="B31" s="1"/>
      <c r="C31" s="1"/>
      <c r="D31" s="1"/>
      <c r="E31" s="1"/>
      <c r="F31" s="1"/>
      <c r="G31" s="1"/>
      <c r="H31" s="1"/>
      <c r="I31" s="1"/>
      <c r="J31" s="1"/>
      <c r="K31" s="1"/>
      <c r="L31" s="11"/>
      <c r="M31" s="11"/>
      <c r="N31" s="11"/>
      <c r="O31" s="11"/>
    </row>
    <row r="32" spans="1:15" ht="18.75" x14ac:dyDescent="0.3">
      <c r="A32" s="8" t="s">
        <v>133</v>
      </c>
      <c r="B32" s="1"/>
      <c r="C32" s="1"/>
      <c r="D32" s="1"/>
      <c r="E32" s="1"/>
      <c r="F32" s="1"/>
      <c r="G32" s="1"/>
      <c r="H32" s="1"/>
      <c r="I32" s="1"/>
      <c r="J32" s="1"/>
      <c r="K32" s="1"/>
      <c r="L32" s="11"/>
      <c r="M32" s="11"/>
      <c r="N32" s="11"/>
      <c r="O32" s="11"/>
    </row>
    <row r="33" spans="1:15" ht="18.75" x14ac:dyDescent="0.3">
      <c r="A33" s="8"/>
      <c r="B33" s="1"/>
      <c r="C33" s="1"/>
      <c r="D33" s="1"/>
      <c r="E33" s="1"/>
      <c r="F33" s="1"/>
      <c r="G33" s="1"/>
      <c r="H33" s="1"/>
      <c r="I33" s="1"/>
      <c r="J33" s="1"/>
      <c r="K33" s="1"/>
      <c r="L33" s="11"/>
      <c r="M33" s="11"/>
      <c r="N33" s="11"/>
      <c r="O33" s="11"/>
    </row>
    <row r="34" spans="1:15" ht="18.75" x14ac:dyDescent="0.3">
      <c r="A34" s="8"/>
      <c r="B34" s="1"/>
      <c r="C34" s="1"/>
      <c r="D34" s="1"/>
      <c r="E34" s="1"/>
      <c r="F34" s="1"/>
      <c r="G34" s="1"/>
      <c r="H34" s="1"/>
      <c r="I34" s="1"/>
      <c r="J34" s="1"/>
      <c r="K34" s="1"/>
      <c r="L34" s="11"/>
      <c r="M34" s="11"/>
      <c r="N34" s="11"/>
      <c r="O34" s="11"/>
    </row>
    <row r="35" spans="1:15" ht="18.75" x14ac:dyDescent="0.3">
      <c r="A35" s="16"/>
      <c r="B35" s="11"/>
      <c r="C35" s="11"/>
      <c r="D35" s="11"/>
      <c r="E35" s="11"/>
      <c r="F35" s="11"/>
      <c r="G35" s="11"/>
      <c r="H35" s="11"/>
      <c r="I35" s="11"/>
      <c r="J35" s="11"/>
      <c r="K35" s="11"/>
      <c r="L35" s="11"/>
      <c r="M35" s="11"/>
      <c r="N35" s="11"/>
      <c r="O35" s="11"/>
    </row>
    <row r="36" spans="1:15" x14ac:dyDescent="0.25">
      <c r="A36" s="11"/>
      <c r="B36" s="11"/>
      <c r="C36" s="11"/>
      <c r="D36" s="11"/>
      <c r="E36" s="11"/>
      <c r="F36" s="11"/>
      <c r="G36" s="11"/>
      <c r="H36" s="11"/>
      <c r="I36" s="11"/>
      <c r="J36" s="11"/>
      <c r="K36" s="11"/>
      <c r="L36" s="11"/>
      <c r="M36" s="11"/>
      <c r="N36" s="11"/>
      <c r="O36" s="11"/>
    </row>
    <row r="37" spans="1:15" x14ac:dyDescent="0.25">
      <c r="A37" s="11"/>
      <c r="B37" s="11"/>
      <c r="C37" s="11"/>
      <c r="D37" s="11"/>
      <c r="E37" s="11"/>
      <c r="F37" s="11"/>
      <c r="G37" s="11"/>
      <c r="H37" s="11"/>
      <c r="I37" s="11"/>
      <c r="J37" s="11"/>
      <c r="K37" s="11"/>
      <c r="L37" s="11"/>
      <c r="M37" s="11"/>
      <c r="N37" s="11"/>
      <c r="O37" s="11"/>
    </row>
    <row r="38" spans="1:15" x14ac:dyDescent="0.25">
      <c r="A38" s="11"/>
      <c r="B38" s="11"/>
      <c r="C38" s="11"/>
      <c r="D38" s="11"/>
      <c r="E38" s="11"/>
      <c r="F38" s="11"/>
      <c r="G38" s="11"/>
      <c r="H38" s="11"/>
      <c r="I38" s="11"/>
      <c r="J38" s="11"/>
      <c r="K38" s="11"/>
      <c r="L38" s="11"/>
      <c r="M38" s="11"/>
      <c r="N38" s="11"/>
      <c r="O38" s="11"/>
    </row>
    <row r="39" spans="1:15" x14ac:dyDescent="0.25">
      <c r="A39" s="11"/>
      <c r="B39" s="11"/>
      <c r="C39" s="11"/>
      <c r="D39" s="11"/>
      <c r="E39" s="11"/>
      <c r="F39" s="11"/>
      <c r="G39" s="11"/>
      <c r="H39" s="11"/>
      <c r="I39" s="11"/>
      <c r="J39" s="11"/>
      <c r="K39" s="11"/>
      <c r="L39" s="11"/>
      <c r="M39" s="11"/>
      <c r="N39" s="11"/>
      <c r="O39" s="11"/>
    </row>
    <row r="40" spans="1:15" x14ac:dyDescent="0.25">
      <c r="A40" s="11"/>
      <c r="B40" s="11"/>
      <c r="C40" s="11"/>
      <c r="D40" s="11"/>
      <c r="E40" s="11"/>
      <c r="F40" s="11"/>
      <c r="G40" s="11"/>
      <c r="H40" s="11"/>
      <c r="I40" s="11"/>
      <c r="J40" s="11"/>
      <c r="K40" s="11"/>
      <c r="L40" s="11"/>
      <c r="M40" s="11"/>
      <c r="N40" s="11"/>
      <c r="O40" s="11"/>
    </row>
    <row r="41" spans="1:15" x14ac:dyDescent="0.25">
      <c r="A41" s="11"/>
      <c r="B41" s="11"/>
      <c r="C41" s="11"/>
      <c r="D41" s="11"/>
      <c r="E41" s="11"/>
      <c r="F41" s="11"/>
      <c r="G41" s="11"/>
      <c r="H41" s="11"/>
      <c r="I41" s="11"/>
      <c r="J41" s="11"/>
      <c r="K41" s="11"/>
      <c r="L41" s="11"/>
      <c r="M41" s="11"/>
      <c r="N41" s="11"/>
      <c r="O41" s="11"/>
    </row>
    <row r="42" spans="1:15" x14ac:dyDescent="0.25">
      <c r="A42" s="11"/>
      <c r="B42" s="11"/>
      <c r="C42" s="11"/>
      <c r="D42" s="11"/>
      <c r="E42" s="11"/>
      <c r="F42" s="11"/>
      <c r="G42" s="11"/>
      <c r="H42" s="11"/>
      <c r="I42" s="11"/>
      <c r="J42" s="11"/>
      <c r="K42" s="11"/>
      <c r="L42" s="11"/>
      <c r="M42" s="11"/>
      <c r="N42" s="11"/>
      <c r="O42" s="11"/>
    </row>
    <row r="43" spans="1:15" x14ac:dyDescent="0.25">
      <c r="A43" s="11"/>
      <c r="B43" s="11"/>
      <c r="C43" s="11"/>
      <c r="D43" s="11"/>
      <c r="E43" s="11"/>
      <c r="F43" s="11"/>
      <c r="G43" s="11"/>
      <c r="H43" s="11"/>
      <c r="I43" s="11"/>
      <c r="J43" s="11"/>
      <c r="K43" s="11"/>
      <c r="L43" s="11"/>
      <c r="M43" s="11"/>
      <c r="N43" s="11"/>
      <c r="O43" s="11"/>
    </row>
    <row r="44" spans="1:15" x14ac:dyDescent="0.25">
      <c r="A44" s="11"/>
      <c r="B44" s="11"/>
      <c r="C44" s="11"/>
      <c r="D44" s="11"/>
      <c r="E44" s="11"/>
      <c r="F44" s="11"/>
      <c r="G44" s="11"/>
      <c r="H44" s="11"/>
      <c r="I44" s="11"/>
      <c r="J44" s="11"/>
      <c r="K44" s="11"/>
      <c r="L44" s="11"/>
      <c r="M44" s="11"/>
      <c r="N44" s="11"/>
      <c r="O44" s="11"/>
    </row>
    <row r="45" spans="1:15" x14ac:dyDescent="0.25">
      <c r="A45" s="11"/>
      <c r="B45" s="11"/>
      <c r="C45" s="11"/>
      <c r="D45" s="11"/>
      <c r="E45" s="11"/>
      <c r="F45" s="11"/>
      <c r="G45" s="11"/>
      <c r="H45" s="11"/>
      <c r="I45" s="11"/>
      <c r="J45" s="11"/>
      <c r="K45" s="11"/>
      <c r="L45" s="11"/>
      <c r="M45" s="11"/>
      <c r="N45" s="11"/>
      <c r="O45" s="11"/>
    </row>
    <row r="46" spans="1:15" x14ac:dyDescent="0.25">
      <c r="A46" s="11"/>
      <c r="B46" s="11"/>
      <c r="C46" s="11"/>
      <c r="D46" s="11"/>
      <c r="E46" s="11"/>
      <c r="F46" s="11"/>
      <c r="G46" s="11"/>
      <c r="H46" s="11"/>
      <c r="I46" s="11"/>
      <c r="J46" s="11"/>
      <c r="K46" s="11"/>
      <c r="L46" s="11"/>
      <c r="M46" s="11"/>
      <c r="N46" s="11"/>
      <c r="O46" s="11"/>
    </row>
    <row r="47" spans="1:15" x14ac:dyDescent="0.25">
      <c r="A47" s="11"/>
      <c r="B47" s="11"/>
      <c r="C47" s="11"/>
      <c r="D47" s="11"/>
      <c r="E47" s="11"/>
      <c r="F47" s="11"/>
      <c r="G47" s="11"/>
      <c r="H47" s="11"/>
      <c r="I47" s="11"/>
      <c r="J47" s="11"/>
      <c r="K47" s="11"/>
      <c r="L47" s="11"/>
      <c r="M47" s="11"/>
      <c r="N47" s="11"/>
      <c r="O47" s="11"/>
    </row>
  </sheetData>
  <mergeCells count="1">
    <mergeCell ref="A1:K1"/>
  </mergeCells>
  <pageMargins left="0.70866141732283472" right="0.70866141732283472" top="0.78740157480314965" bottom="0.78740157480314965" header="0.31496062992125984" footer="0.31496062992125984"/>
  <pageSetup paperSize="9" scale="66" orientation="portrait" r:id="rId1"/>
  <headerFooter>
    <oddHeader>&amp;F</oddHeader>
    <oddFoote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opLeftCell="A10" workbookViewId="0">
      <selection activeCell="C19" sqref="C19:G19"/>
    </sheetView>
  </sheetViews>
  <sheetFormatPr baseColWidth="10" defaultRowHeight="15" x14ac:dyDescent="0.25"/>
  <cols>
    <col min="2" max="2" width="12.7109375" customWidth="1"/>
    <col min="3" max="5" width="12.7109375" bestFit="1" customWidth="1"/>
    <col min="6" max="6" width="11.7109375" bestFit="1" customWidth="1"/>
    <col min="7" max="7" width="16.7109375" customWidth="1"/>
  </cols>
  <sheetData>
    <row r="1" spans="1:11" ht="27" thickBot="1" x14ac:dyDescent="0.45">
      <c r="A1" s="139" t="s">
        <v>134</v>
      </c>
      <c r="B1" s="140"/>
      <c r="C1" s="140"/>
      <c r="D1" s="140"/>
      <c r="E1" s="140"/>
      <c r="F1" s="140"/>
      <c r="G1" s="140"/>
      <c r="H1" s="141"/>
      <c r="I1" s="7"/>
      <c r="J1" s="7"/>
      <c r="K1" s="7"/>
    </row>
    <row r="2" spans="1:11" x14ac:dyDescent="0.25">
      <c r="A2" s="1"/>
      <c r="B2" s="1"/>
      <c r="C2" s="1"/>
      <c r="D2" s="1"/>
      <c r="E2" s="1"/>
      <c r="F2" s="1"/>
      <c r="G2" s="1"/>
      <c r="H2" s="1"/>
      <c r="I2" s="7"/>
      <c r="J2" s="7"/>
      <c r="K2" s="7"/>
    </row>
    <row r="3" spans="1:11" ht="18.75" x14ac:dyDescent="0.3">
      <c r="A3" s="17" t="s">
        <v>6</v>
      </c>
      <c r="B3" s="17"/>
      <c r="C3" s="17"/>
      <c r="D3" s="17"/>
      <c r="E3" s="17"/>
      <c r="F3" s="1"/>
      <c r="G3" s="1"/>
      <c r="H3" s="1"/>
      <c r="I3" s="7"/>
      <c r="J3" s="7"/>
      <c r="K3" s="7"/>
    </row>
    <row r="4" spans="1:11" ht="18.75" x14ac:dyDescent="0.3">
      <c r="A4" s="17" t="s">
        <v>5</v>
      </c>
      <c r="B4" s="17"/>
      <c r="C4" s="17"/>
      <c r="D4" s="17"/>
      <c r="E4" s="17"/>
      <c r="F4" s="1"/>
      <c r="G4" s="1"/>
      <c r="H4" s="1"/>
      <c r="I4" s="7"/>
      <c r="J4" s="7"/>
      <c r="K4" s="7"/>
    </row>
    <row r="5" spans="1:11" x14ac:dyDescent="0.25">
      <c r="A5" s="1" t="s">
        <v>33</v>
      </c>
      <c r="B5" s="1"/>
      <c r="C5" s="1"/>
      <c r="D5" s="1"/>
      <c r="E5" s="1"/>
      <c r="F5" s="1"/>
      <c r="G5" s="1"/>
      <c r="H5" s="1"/>
      <c r="I5" s="7"/>
      <c r="J5" s="7"/>
      <c r="K5" s="7"/>
    </row>
    <row r="6" spans="1:11" x14ac:dyDescent="0.25">
      <c r="A6" s="1" t="s">
        <v>7</v>
      </c>
      <c r="B6" s="1"/>
      <c r="C6" s="1"/>
      <c r="D6" s="1"/>
      <c r="E6" s="1"/>
      <c r="F6" s="1"/>
      <c r="G6" s="1"/>
      <c r="H6" s="1"/>
      <c r="I6" s="7"/>
      <c r="J6" s="7"/>
      <c r="K6" s="7"/>
    </row>
    <row r="7" spans="1:11" x14ac:dyDescent="0.25">
      <c r="A7" s="1" t="s">
        <v>8</v>
      </c>
      <c r="B7" s="1"/>
      <c r="C7" s="1"/>
      <c r="D7" s="1"/>
      <c r="E7" s="1"/>
      <c r="F7" s="1"/>
      <c r="G7" s="1"/>
      <c r="H7" s="1"/>
      <c r="I7" s="7"/>
      <c r="J7" s="7"/>
      <c r="K7" s="7"/>
    </row>
    <row r="8" spans="1:11" ht="15.75" x14ac:dyDescent="0.25">
      <c r="A8" s="1" t="s">
        <v>136</v>
      </c>
      <c r="B8" s="1"/>
      <c r="C8" s="1"/>
      <c r="D8" s="1"/>
      <c r="E8" s="1"/>
      <c r="F8" s="1"/>
      <c r="G8" s="1"/>
      <c r="H8" s="1"/>
      <c r="I8" s="7"/>
      <c r="J8" s="7"/>
      <c r="K8" s="7"/>
    </row>
    <row r="9" spans="1:11" x14ac:dyDescent="0.25">
      <c r="A9" s="1"/>
      <c r="B9" s="1"/>
      <c r="C9" s="1"/>
      <c r="D9" s="1"/>
      <c r="E9" s="1"/>
      <c r="F9" s="1"/>
      <c r="G9" s="1"/>
      <c r="H9" s="1"/>
      <c r="I9" s="7"/>
      <c r="J9" s="7"/>
      <c r="K9" s="7"/>
    </row>
    <row r="10" spans="1:11" ht="37.9" customHeight="1" x14ac:dyDescent="0.25">
      <c r="A10" s="156" t="s">
        <v>10</v>
      </c>
      <c r="B10" s="157"/>
      <c r="C10" s="144" t="s">
        <v>11</v>
      </c>
      <c r="D10" s="145"/>
      <c r="E10" s="145"/>
      <c r="F10" s="145"/>
      <c r="G10" s="146"/>
      <c r="H10" s="1"/>
      <c r="I10" s="7"/>
      <c r="J10" s="7"/>
      <c r="K10" s="7"/>
    </row>
    <row r="11" spans="1:11" ht="30.75" customHeight="1" x14ac:dyDescent="0.25">
      <c r="A11" s="1"/>
      <c r="B11" s="41" t="s">
        <v>267</v>
      </c>
      <c r="C11" s="41" t="s">
        <v>12</v>
      </c>
      <c r="D11" s="150" t="s">
        <v>49</v>
      </c>
      <c r="E11" s="151"/>
      <c r="F11" s="151"/>
      <c r="G11" s="152"/>
      <c r="H11" s="1"/>
      <c r="I11" s="7"/>
      <c r="J11" s="7"/>
      <c r="K11" s="7"/>
    </row>
    <row r="12" spans="1:11" x14ac:dyDescent="0.25">
      <c r="A12" s="1"/>
      <c r="B12" s="59" t="s">
        <v>268</v>
      </c>
      <c r="C12" s="41" t="s">
        <v>13</v>
      </c>
      <c r="D12" s="19" t="s">
        <v>14</v>
      </c>
      <c r="E12" s="20"/>
      <c r="F12" s="20"/>
      <c r="G12" s="21"/>
      <c r="H12" s="1"/>
      <c r="I12" s="7"/>
      <c r="J12" s="7"/>
      <c r="K12" s="7"/>
    </row>
    <row r="13" spans="1:11" x14ac:dyDescent="0.25">
      <c r="A13" s="1"/>
      <c r="B13" s="1"/>
      <c r="C13" s="1"/>
      <c r="D13" s="22" t="s">
        <v>15</v>
      </c>
      <c r="E13" s="3"/>
      <c r="F13" s="3"/>
      <c r="G13" s="4"/>
      <c r="H13" s="1"/>
      <c r="I13" s="7"/>
      <c r="J13" s="7"/>
      <c r="K13" s="7"/>
    </row>
    <row r="14" spans="1:11" x14ac:dyDescent="0.25">
      <c r="A14" s="1"/>
      <c r="B14" s="1"/>
      <c r="C14" s="1"/>
      <c r="D14" s="22" t="s">
        <v>16</v>
      </c>
      <c r="E14" s="3"/>
      <c r="F14" s="3"/>
      <c r="G14" s="4"/>
      <c r="H14" s="1"/>
      <c r="I14" s="7"/>
      <c r="J14" s="7"/>
      <c r="K14" s="7"/>
    </row>
    <row r="15" spans="1:11" x14ac:dyDescent="0.25">
      <c r="A15" s="1"/>
      <c r="B15" s="1"/>
      <c r="C15" s="1"/>
      <c r="D15" s="22" t="s">
        <v>38</v>
      </c>
      <c r="E15" s="3"/>
      <c r="F15" s="3"/>
      <c r="G15" s="4"/>
      <c r="H15" s="1"/>
      <c r="I15" s="7"/>
      <c r="J15" s="7"/>
      <c r="K15" s="7"/>
    </row>
    <row r="16" spans="1:11" x14ac:dyDescent="0.25">
      <c r="A16" s="1"/>
      <c r="B16" s="1"/>
      <c r="C16" s="1"/>
      <c r="D16" s="22" t="s">
        <v>39</v>
      </c>
      <c r="E16" s="3"/>
      <c r="F16" s="3"/>
      <c r="G16" s="4"/>
      <c r="H16" s="1"/>
      <c r="I16" s="7"/>
      <c r="J16" s="7"/>
      <c r="K16" s="7"/>
    </row>
    <row r="17" spans="1:11" x14ac:dyDescent="0.25">
      <c r="A17" s="1"/>
      <c r="B17" s="1"/>
      <c r="C17" s="1"/>
      <c r="D17" s="23" t="s">
        <v>17</v>
      </c>
      <c r="E17" s="5"/>
      <c r="F17" s="5"/>
      <c r="G17" s="6"/>
      <c r="H17" s="1"/>
      <c r="I17" s="7"/>
      <c r="J17" s="7"/>
      <c r="K17" s="7"/>
    </row>
    <row r="18" spans="1:11" x14ac:dyDescent="0.25">
      <c r="A18" s="1"/>
      <c r="B18" s="1"/>
      <c r="C18" s="1"/>
      <c r="D18" s="1"/>
      <c r="E18" s="1"/>
      <c r="F18" s="1"/>
      <c r="G18" s="1"/>
      <c r="H18" s="1"/>
      <c r="I18" s="7"/>
      <c r="J18" s="7"/>
      <c r="K18" s="7"/>
    </row>
    <row r="19" spans="1:11" ht="64.150000000000006" customHeight="1" x14ac:dyDescent="0.25">
      <c r="A19" s="143" t="s">
        <v>287</v>
      </c>
      <c r="B19" s="143"/>
      <c r="C19" s="154" t="s">
        <v>18</v>
      </c>
      <c r="D19" s="154"/>
      <c r="E19" s="154"/>
      <c r="F19" s="154"/>
      <c r="G19" s="154"/>
      <c r="H19" s="1"/>
      <c r="I19" s="7"/>
      <c r="J19" s="7"/>
      <c r="K19" s="7"/>
    </row>
    <row r="20" spans="1:11" ht="45.75" customHeight="1" x14ac:dyDescent="0.25">
      <c r="A20" s="1"/>
      <c r="B20" s="1" t="s">
        <v>9</v>
      </c>
      <c r="C20" s="41" t="s">
        <v>12</v>
      </c>
      <c r="D20" s="144" t="s">
        <v>40</v>
      </c>
      <c r="E20" s="145"/>
      <c r="F20" s="145"/>
      <c r="G20" s="146"/>
      <c r="H20" s="1"/>
      <c r="I20" s="7"/>
      <c r="J20" s="7"/>
      <c r="K20" s="7"/>
    </row>
    <row r="21" spans="1:11" ht="31.9" customHeight="1" x14ac:dyDescent="0.25">
      <c r="A21" s="1"/>
      <c r="B21" s="1"/>
      <c r="C21" s="67" t="s">
        <v>13</v>
      </c>
      <c r="D21" s="147" t="s">
        <v>41</v>
      </c>
      <c r="E21" s="148"/>
      <c r="F21" s="148"/>
      <c r="G21" s="149"/>
      <c r="H21" s="1"/>
      <c r="I21" s="7"/>
      <c r="J21" s="7"/>
      <c r="K21" s="7"/>
    </row>
    <row r="22" spans="1:11" x14ac:dyDescent="0.25">
      <c r="A22" s="1"/>
      <c r="B22" s="1"/>
      <c r="C22" s="1"/>
      <c r="D22" s="22" t="s">
        <v>19</v>
      </c>
      <c r="E22" s="3"/>
      <c r="F22" s="3"/>
      <c r="G22" s="4"/>
      <c r="H22" s="1"/>
      <c r="I22" s="7"/>
      <c r="J22" s="7"/>
      <c r="K22" s="7"/>
    </row>
    <row r="23" spans="1:11" x14ac:dyDescent="0.25">
      <c r="A23" s="1"/>
      <c r="B23" s="1"/>
      <c r="C23" s="1"/>
      <c r="D23" s="23" t="s">
        <v>42</v>
      </c>
      <c r="E23" s="5"/>
      <c r="F23" s="5"/>
      <c r="G23" s="6"/>
      <c r="H23" s="1"/>
      <c r="I23" s="7"/>
      <c r="J23" s="7"/>
      <c r="K23" s="7"/>
    </row>
    <row r="24" spans="1:11" x14ac:dyDescent="0.25">
      <c r="A24" s="1"/>
      <c r="B24" s="1"/>
      <c r="C24" s="1"/>
      <c r="D24" s="1"/>
      <c r="E24" s="1"/>
      <c r="F24" s="1"/>
      <c r="G24" s="1"/>
      <c r="H24" s="1"/>
      <c r="I24" s="7"/>
      <c r="J24" s="7"/>
      <c r="K24" s="7"/>
    </row>
    <row r="25" spans="1:11" ht="86.25" customHeight="1" x14ac:dyDescent="0.25">
      <c r="A25" s="143" t="s">
        <v>20</v>
      </c>
      <c r="B25" s="143"/>
      <c r="C25" s="155" t="s">
        <v>269</v>
      </c>
      <c r="D25" s="155"/>
      <c r="E25" s="155"/>
      <c r="F25" s="155"/>
      <c r="G25" s="155"/>
      <c r="H25" s="1"/>
      <c r="I25" s="7"/>
      <c r="J25" s="7"/>
      <c r="K25" s="7"/>
    </row>
    <row r="26" spans="1:11" ht="71.25" customHeight="1" x14ac:dyDescent="0.25">
      <c r="A26" s="1"/>
      <c r="B26" s="1" t="s">
        <v>9</v>
      </c>
      <c r="C26" s="66" t="s">
        <v>12</v>
      </c>
      <c r="D26" s="153" t="s">
        <v>43</v>
      </c>
      <c r="E26" s="153"/>
      <c r="F26" s="153"/>
      <c r="G26" s="153"/>
      <c r="H26" s="1"/>
      <c r="I26" s="7"/>
      <c r="J26" s="7"/>
      <c r="K26" s="7"/>
    </row>
    <row r="27" spans="1:11" ht="47.45" customHeight="1" x14ac:dyDescent="0.25">
      <c r="A27" s="1"/>
      <c r="B27" s="1"/>
      <c r="C27" s="41" t="s">
        <v>13</v>
      </c>
      <c r="D27" s="154" t="s">
        <v>270</v>
      </c>
      <c r="E27" s="154"/>
      <c r="F27" s="154"/>
      <c r="G27" s="154"/>
      <c r="H27" s="1"/>
      <c r="I27" s="7"/>
      <c r="J27" s="7"/>
      <c r="K27" s="7"/>
    </row>
    <row r="28" spans="1:11" x14ac:dyDescent="0.25">
      <c r="A28" s="1"/>
      <c r="B28" s="1"/>
      <c r="C28" s="1"/>
      <c r="D28" s="1"/>
      <c r="E28" s="1"/>
      <c r="F28" s="1"/>
      <c r="G28" s="1"/>
      <c r="H28" s="1"/>
      <c r="I28" s="7"/>
      <c r="J28" s="7"/>
      <c r="K28" s="7"/>
    </row>
    <row r="29" spans="1:11" ht="36" customHeight="1" x14ac:dyDescent="0.25">
      <c r="A29" s="142" t="s">
        <v>271</v>
      </c>
      <c r="B29" s="142"/>
      <c r="C29" s="142"/>
      <c r="D29" s="142"/>
      <c r="E29" s="142"/>
      <c r="F29" s="142"/>
      <c r="G29" s="142"/>
      <c r="H29" s="142"/>
      <c r="I29" s="7"/>
      <c r="J29" s="7"/>
      <c r="K29" s="7"/>
    </row>
    <row r="30" spans="1:11" x14ac:dyDescent="0.25">
      <c r="A30" s="1"/>
      <c r="B30" s="1"/>
      <c r="C30" s="1"/>
      <c r="D30" s="1"/>
      <c r="E30" s="1"/>
      <c r="F30" s="1"/>
      <c r="G30" s="1"/>
      <c r="H30" s="1"/>
      <c r="I30" s="7"/>
      <c r="J30" s="7"/>
      <c r="K30" s="7"/>
    </row>
    <row r="31" spans="1:11" x14ac:dyDescent="0.25">
      <c r="A31" s="7"/>
      <c r="B31" s="7"/>
      <c r="C31" s="7"/>
      <c r="D31" s="7"/>
      <c r="E31" s="7"/>
      <c r="F31" s="7"/>
      <c r="G31" s="7"/>
      <c r="H31" s="7"/>
      <c r="I31" s="7"/>
      <c r="J31" s="7"/>
      <c r="K31" s="7"/>
    </row>
    <row r="32" spans="1:11" x14ac:dyDescent="0.25">
      <c r="A32" s="7"/>
      <c r="B32" s="7"/>
      <c r="C32" s="7"/>
      <c r="D32" s="7"/>
      <c r="E32" s="7"/>
      <c r="F32" s="7"/>
      <c r="G32" s="7"/>
      <c r="H32" s="7"/>
      <c r="I32" s="7"/>
      <c r="J32" s="7"/>
      <c r="K32" s="7"/>
    </row>
    <row r="33" spans="1:11" x14ac:dyDescent="0.25">
      <c r="A33" s="7"/>
      <c r="B33" s="7"/>
      <c r="C33" s="7"/>
      <c r="D33" s="7"/>
      <c r="E33" s="7"/>
      <c r="F33" s="7"/>
      <c r="G33" s="7"/>
      <c r="H33" s="7"/>
      <c r="I33" s="7"/>
      <c r="J33" s="7"/>
      <c r="K33" s="7"/>
    </row>
    <row r="34" spans="1:11" x14ac:dyDescent="0.25">
      <c r="A34" s="7"/>
      <c r="B34" s="7"/>
      <c r="C34" s="7"/>
      <c r="D34" s="7"/>
      <c r="E34" s="7"/>
      <c r="F34" s="7"/>
      <c r="G34" s="7"/>
      <c r="H34" s="7"/>
      <c r="I34" s="7"/>
      <c r="J34" s="7"/>
      <c r="K34" s="7"/>
    </row>
    <row r="35" spans="1:11" x14ac:dyDescent="0.25">
      <c r="A35" s="7"/>
      <c r="B35" s="7"/>
      <c r="C35" s="7"/>
      <c r="D35" s="7"/>
      <c r="E35" s="7"/>
      <c r="F35" s="7"/>
      <c r="G35" s="7"/>
      <c r="H35" s="7"/>
      <c r="I35" s="7"/>
      <c r="J35" s="7"/>
      <c r="K35" s="7"/>
    </row>
  </sheetData>
  <mergeCells count="13">
    <mergeCell ref="A1:H1"/>
    <mergeCell ref="A29:H29"/>
    <mergeCell ref="A19:B19"/>
    <mergeCell ref="D20:G20"/>
    <mergeCell ref="D21:G21"/>
    <mergeCell ref="C10:G10"/>
    <mergeCell ref="D11:G11"/>
    <mergeCell ref="A25:B25"/>
    <mergeCell ref="D26:G26"/>
    <mergeCell ref="D27:G27"/>
    <mergeCell ref="C25:G25"/>
    <mergeCell ref="C19:G19"/>
    <mergeCell ref="A10:B10"/>
  </mergeCells>
  <pageMargins left="0.70866141732283472" right="0.70866141732283472" top="0.78740157480314965" bottom="0.78740157480314965" header="0.31496062992125984" footer="0.31496062992125984"/>
  <pageSetup paperSize="9" scale="85" orientation="portrait" r:id="rId1"/>
  <headerFooter>
    <oddHeader>&amp;F</oddHeader>
    <oddFooter>&amp;CSeite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
  <sheetViews>
    <sheetView workbookViewId="0">
      <selection activeCell="M15" sqref="M15"/>
    </sheetView>
  </sheetViews>
  <sheetFormatPr baseColWidth="10" defaultRowHeight="15" x14ac:dyDescent="0.25"/>
  <cols>
    <col min="1" max="1" width="12.85546875" customWidth="1"/>
    <col min="2" max="2" width="12.7109375" customWidth="1"/>
    <col min="3" max="3" width="15.42578125" customWidth="1"/>
    <col min="4" max="5" width="12.7109375" bestFit="1" customWidth="1"/>
    <col min="6" max="6" width="11.7109375" bestFit="1" customWidth="1"/>
    <col min="7" max="7" width="16.7109375" customWidth="1"/>
  </cols>
  <sheetData>
    <row r="1" spans="1:11" ht="27" thickBot="1" x14ac:dyDescent="0.45">
      <c r="A1" s="139" t="s">
        <v>288</v>
      </c>
      <c r="B1" s="140"/>
      <c r="C1" s="140"/>
      <c r="D1" s="140"/>
      <c r="E1" s="140"/>
      <c r="F1" s="140"/>
      <c r="G1" s="140"/>
      <c r="H1" s="141"/>
      <c r="I1" s="7"/>
      <c r="J1" s="7"/>
      <c r="K1" s="7"/>
    </row>
    <row r="2" spans="1:11" ht="53.25" customHeight="1" x14ac:dyDescent="0.25">
      <c r="A2" s="142" t="s">
        <v>163</v>
      </c>
      <c r="B2" s="142"/>
      <c r="C2" s="142"/>
      <c r="D2" s="142"/>
      <c r="E2" s="142"/>
      <c r="F2" s="142"/>
      <c r="G2" s="142"/>
      <c r="H2" s="142"/>
      <c r="I2" s="7"/>
      <c r="J2" s="7"/>
      <c r="K2" s="7"/>
    </row>
    <row r="3" spans="1:11" ht="37.5" customHeight="1" x14ac:dyDescent="0.25">
      <c r="A3" s="142" t="s">
        <v>82</v>
      </c>
      <c r="B3" s="142"/>
      <c r="C3" s="142"/>
      <c r="D3" s="142"/>
      <c r="E3" s="142"/>
      <c r="F3" s="142"/>
      <c r="G3" s="142"/>
      <c r="H3" s="142"/>
      <c r="I3" s="7"/>
      <c r="J3" s="7"/>
      <c r="K3" s="7"/>
    </row>
    <row r="4" spans="1:11" ht="21" customHeight="1" x14ac:dyDescent="0.25">
      <c r="A4" s="142" t="s">
        <v>164</v>
      </c>
      <c r="B4" s="142"/>
      <c r="C4" s="142"/>
      <c r="D4" s="142"/>
      <c r="E4" s="142"/>
      <c r="F4" s="142"/>
      <c r="G4" s="142"/>
      <c r="H4" s="142"/>
      <c r="I4" s="7"/>
      <c r="J4" s="7"/>
      <c r="K4" s="7"/>
    </row>
    <row r="5" spans="1:11" ht="15.75" customHeight="1" x14ac:dyDescent="0.25">
      <c r="A5" s="142" t="s">
        <v>165</v>
      </c>
      <c r="B5" s="142"/>
      <c r="C5" s="142"/>
      <c r="D5" s="142"/>
      <c r="E5" s="142"/>
      <c r="F5" s="142"/>
      <c r="G5" s="142"/>
      <c r="H5" s="142"/>
      <c r="I5" s="7"/>
      <c r="J5" s="7"/>
      <c r="K5" s="7"/>
    </row>
    <row r="6" spans="1:11" ht="15.75" customHeight="1" thickBot="1" x14ac:dyDescent="0.3">
      <c r="A6" s="38"/>
      <c r="B6" s="38"/>
      <c r="C6" s="38"/>
      <c r="D6" s="38"/>
      <c r="E6" s="38"/>
      <c r="F6" s="38"/>
      <c r="G6" s="38"/>
      <c r="H6" s="38"/>
      <c r="I6" s="7"/>
      <c r="J6" s="7"/>
      <c r="K6" s="7"/>
    </row>
    <row r="7" spans="1:11" ht="27" customHeight="1" thickBot="1" x14ac:dyDescent="0.3">
      <c r="A7" s="191" t="s">
        <v>166</v>
      </c>
      <c r="B7" s="192"/>
      <c r="C7" s="192"/>
      <c r="D7" s="192"/>
      <c r="E7" s="192"/>
      <c r="F7" s="192"/>
      <c r="G7" s="192"/>
      <c r="H7" s="193"/>
      <c r="I7" s="7"/>
      <c r="J7" s="7"/>
      <c r="K7" s="7"/>
    </row>
    <row r="8" spans="1:11" ht="15.75" thickBot="1" x14ac:dyDescent="0.3">
      <c r="A8" s="1"/>
      <c r="B8" s="1"/>
      <c r="C8" s="1"/>
      <c r="D8" s="1"/>
      <c r="E8" s="1"/>
      <c r="F8" s="1"/>
      <c r="G8" s="1"/>
      <c r="H8" s="1"/>
      <c r="I8" s="7"/>
      <c r="J8" s="7"/>
      <c r="K8" s="7"/>
    </row>
    <row r="9" spans="1:11" ht="49.15" customHeight="1" thickBot="1" x14ac:dyDescent="0.3">
      <c r="A9" s="1"/>
      <c r="B9" s="166"/>
      <c r="C9" s="167"/>
      <c r="D9" s="167"/>
      <c r="E9" s="168"/>
      <c r="F9" s="169" t="s">
        <v>4</v>
      </c>
      <c r="G9" s="170"/>
      <c r="H9" s="171"/>
      <c r="I9" s="7"/>
      <c r="J9" s="7"/>
      <c r="K9" s="7"/>
    </row>
    <row r="10" spans="1:11" ht="15.75" customHeight="1" x14ac:dyDescent="0.25">
      <c r="A10" s="1"/>
      <c r="B10" s="34"/>
      <c r="C10" s="34"/>
      <c r="D10" s="34"/>
      <c r="E10" s="34"/>
      <c r="F10" s="39"/>
      <c r="G10" s="39"/>
      <c r="H10" s="39"/>
      <c r="I10" s="7"/>
      <c r="J10" s="7"/>
      <c r="K10" s="7"/>
    </row>
    <row r="11" spans="1:11" ht="16.5" customHeight="1" x14ac:dyDescent="0.25">
      <c r="A11" s="1"/>
      <c r="B11" s="41" t="s">
        <v>73</v>
      </c>
      <c r="C11" s="172" t="s">
        <v>74</v>
      </c>
      <c r="D11" s="173"/>
      <c r="E11" s="174"/>
      <c r="F11" s="40"/>
      <c r="G11" s="40"/>
      <c r="H11" s="39"/>
      <c r="I11" s="7"/>
      <c r="J11" s="7"/>
      <c r="K11" s="7"/>
    </row>
    <row r="12" spans="1:11" ht="30.75" customHeight="1" x14ac:dyDescent="0.25">
      <c r="A12" s="1"/>
      <c r="B12" s="41" t="s">
        <v>75</v>
      </c>
      <c r="C12" s="175" t="s">
        <v>76</v>
      </c>
      <c r="D12" s="176"/>
      <c r="E12" s="177"/>
      <c r="F12" s="159" t="s">
        <v>173</v>
      </c>
      <c r="G12" s="160"/>
      <c r="H12" s="39"/>
      <c r="I12" s="7"/>
      <c r="J12" s="7"/>
      <c r="K12" s="7"/>
    </row>
    <row r="13" spans="1:11" ht="16.5" customHeight="1" x14ac:dyDescent="0.25">
      <c r="A13" s="1"/>
      <c r="B13" s="41" t="s">
        <v>79</v>
      </c>
      <c r="C13" s="172" t="s">
        <v>80</v>
      </c>
      <c r="D13" s="173"/>
      <c r="E13" s="174"/>
      <c r="F13" s="40"/>
      <c r="G13" s="40"/>
      <c r="H13" s="39"/>
      <c r="I13" s="7"/>
      <c r="J13" s="7"/>
      <c r="K13" s="7"/>
    </row>
    <row r="14" spans="1:11" ht="27" customHeight="1" x14ac:dyDescent="0.25">
      <c r="A14" s="1"/>
      <c r="B14" s="36" t="s">
        <v>77</v>
      </c>
      <c r="C14" s="178" t="s">
        <v>78</v>
      </c>
      <c r="D14" s="179"/>
      <c r="E14" s="180"/>
      <c r="F14" s="41" t="s">
        <v>169</v>
      </c>
      <c r="G14" s="189" t="s">
        <v>170</v>
      </c>
      <c r="H14" s="190"/>
      <c r="I14" s="7"/>
      <c r="J14" s="7"/>
      <c r="K14" s="7"/>
    </row>
    <row r="15" spans="1:11" ht="16.5" customHeight="1" x14ac:dyDescent="0.25">
      <c r="A15" s="1"/>
      <c r="B15" s="35" t="s">
        <v>1</v>
      </c>
      <c r="C15" s="181" t="s">
        <v>81</v>
      </c>
      <c r="D15" s="182"/>
      <c r="E15" s="183"/>
      <c r="F15" s="42"/>
      <c r="G15" s="42"/>
      <c r="H15" s="42"/>
      <c r="I15" s="7"/>
      <c r="J15" s="7"/>
      <c r="K15" s="7"/>
    </row>
    <row r="16" spans="1:11" ht="16.5" customHeight="1" x14ac:dyDescent="0.25">
      <c r="A16" s="1"/>
      <c r="B16" s="59" t="s">
        <v>23</v>
      </c>
      <c r="C16" s="181" t="s">
        <v>171</v>
      </c>
      <c r="D16" s="182"/>
      <c r="E16" s="183"/>
      <c r="F16" s="159" t="s">
        <v>172</v>
      </c>
      <c r="G16" s="160"/>
      <c r="H16" s="42"/>
      <c r="I16" s="7"/>
      <c r="J16" s="7"/>
      <c r="K16" s="7"/>
    </row>
    <row r="17" spans="1:11" ht="15.75" thickBot="1" x14ac:dyDescent="0.3">
      <c r="A17" s="1"/>
      <c r="B17" s="1"/>
      <c r="C17" s="1"/>
      <c r="D17" s="1"/>
      <c r="E17" s="1"/>
      <c r="F17" s="1"/>
      <c r="G17" s="1"/>
      <c r="H17" s="1"/>
      <c r="I17" s="7"/>
      <c r="J17" s="7"/>
      <c r="K17" s="7"/>
    </row>
    <row r="18" spans="1:11" ht="70.150000000000006" customHeight="1" thickBot="1" x14ac:dyDescent="0.3">
      <c r="A18" s="1"/>
      <c r="B18" s="166"/>
      <c r="C18" s="167"/>
      <c r="D18" s="167"/>
      <c r="E18" s="168"/>
      <c r="F18" s="169" t="s">
        <v>3</v>
      </c>
      <c r="G18" s="170"/>
      <c r="H18" s="171"/>
      <c r="I18" s="7"/>
      <c r="J18" s="7"/>
      <c r="K18" s="7"/>
    </row>
    <row r="19" spans="1:11" ht="15.75" thickBot="1" x14ac:dyDescent="0.3">
      <c r="A19" s="1"/>
      <c r="B19" s="1"/>
      <c r="C19" s="1"/>
      <c r="D19" s="1"/>
      <c r="E19" s="1"/>
      <c r="F19" s="1"/>
      <c r="G19" s="1"/>
      <c r="H19" s="1"/>
      <c r="I19" s="7"/>
      <c r="J19" s="7"/>
      <c r="K19" s="7"/>
    </row>
    <row r="20" spans="1:11" ht="34.5" customHeight="1" thickBot="1" x14ac:dyDescent="0.3">
      <c r="A20" s="161" t="s">
        <v>174</v>
      </c>
      <c r="B20" s="162"/>
      <c r="C20" s="162"/>
      <c r="D20" s="162"/>
      <c r="E20" s="162"/>
      <c r="F20" s="162"/>
      <c r="G20" s="162"/>
      <c r="H20" s="163"/>
      <c r="I20" s="7"/>
      <c r="J20" s="7"/>
      <c r="K20" s="7"/>
    </row>
    <row r="21" spans="1:11" ht="9" customHeight="1" x14ac:dyDescent="0.3">
      <c r="A21" s="89"/>
      <c r="B21" s="89"/>
      <c r="C21" s="89"/>
      <c r="D21" s="89"/>
      <c r="E21" s="89"/>
      <c r="F21" s="89"/>
      <c r="G21" s="89"/>
      <c r="H21" s="89"/>
      <c r="I21" s="7"/>
      <c r="J21" s="7"/>
      <c r="K21" s="7"/>
    </row>
    <row r="22" spans="1:11" x14ac:dyDescent="0.25">
      <c r="A22" s="1"/>
      <c r="B22" s="1" t="s">
        <v>153</v>
      </c>
      <c r="C22" s="1"/>
      <c r="D22" s="1"/>
      <c r="E22" s="1"/>
      <c r="F22" s="1"/>
      <c r="G22" s="1"/>
      <c r="H22" s="1"/>
      <c r="I22" s="7"/>
      <c r="J22" s="7"/>
      <c r="K22" s="7"/>
    </row>
    <row r="23" spans="1:11" x14ac:dyDescent="0.25">
      <c r="A23" s="1"/>
      <c r="B23" s="18" t="s">
        <v>21</v>
      </c>
      <c r="C23" s="44">
        <v>100000</v>
      </c>
      <c r="D23" s="1"/>
      <c r="E23" s="1"/>
      <c r="F23" s="1"/>
      <c r="G23" s="1"/>
      <c r="H23" s="1"/>
      <c r="I23" s="7"/>
      <c r="J23" s="7"/>
      <c r="K23" s="7"/>
    </row>
    <row r="24" spans="1:11" x14ac:dyDescent="0.25">
      <c r="A24" s="1"/>
      <c r="B24" s="18" t="s">
        <v>22</v>
      </c>
      <c r="C24" s="45">
        <v>3</v>
      </c>
      <c r="D24" s="1"/>
      <c r="E24" s="1"/>
      <c r="F24" s="1"/>
      <c r="G24" s="1"/>
      <c r="H24" s="1"/>
      <c r="I24" s="7"/>
      <c r="J24" s="7"/>
      <c r="K24" s="7"/>
    </row>
    <row r="25" spans="1:11" x14ac:dyDescent="0.25">
      <c r="A25" s="1"/>
      <c r="B25" s="18" t="s">
        <v>34</v>
      </c>
      <c r="C25" s="35">
        <f>C24/100</f>
        <v>0.03</v>
      </c>
      <c r="D25" s="1"/>
      <c r="E25" s="1"/>
      <c r="F25" s="1"/>
      <c r="G25" s="1"/>
      <c r="H25" s="1"/>
      <c r="I25" s="7"/>
      <c r="J25" s="7"/>
      <c r="K25" s="7"/>
    </row>
    <row r="26" spans="1:11" x14ac:dyDescent="0.25">
      <c r="A26" s="1"/>
      <c r="B26" s="18" t="s">
        <v>23</v>
      </c>
      <c r="C26" s="46">
        <v>10</v>
      </c>
      <c r="D26" s="1" t="s">
        <v>72</v>
      </c>
      <c r="E26" s="1"/>
      <c r="F26" s="1"/>
      <c r="G26" s="1"/>
      <c r="H26" s="1"/>
      <c r="I26" s="7"/>
      <c r="J26" s="7"/>
      <c r="K26" s="7"/>
    </row>
    <row r="27" spans="1:11" x14ac:dyDescent="0.25">
      <c r="A27" s="3"/>
      <c r="B27" s="1" t="s">
        <v>25</v>
      </c>
      <c r="C27" s="56"/>
      <c r="D27" s="3"/>
      <c r="E27" s="1"/>
      <c r="F27" s="1"/>
      <c r="G27" s="1"/>
      <c r="H27" s="1"/>
      <c r="I27" s="7"/>
      <c r="J27" s="7"/>
      <c r="K27" s="7"/>
    </row>
    <row r="28" spans="1:11" x14ac:dyDescent="0.25">
      <c r="A28" s="3"/>
      <c r="B28" s="1"/>
      <c r="C28" s="56"/>
      <c r="D28" s="3"/>
      <c r="E28" s="1"/>
      <c r="F28" s="1"/>
      <c r="G28" s="1"/>
      <c r="H28" s="1"/>
      <c r="I28" s="7"/>
      <c r="J28" s="7"/>
      <c r="K28" s="7"/>
    </row>
    <row r="29" spans="1:11" ht="15.75" x14ac:dyDescent="0.25">
      <c r="A29" s="3"/>
      <c r="B29" s="88" t="s">
        <v>154</v>
      </c>
      <c r="C29" s="87"/>
      <c r="D29" s="55"/>
      <c r="E29" s="55"/>
      <c r="F29" s="55"/>
      <c r="G29" s="55"/>
      <c r="H29" s="1"/>
      <c r="I29" s="7"/>
      <c r="J29" s="7"/>
      <c r="K29" s="7"/>
    </row>
    <row r="30" spans="1:11" x14ac:dyDescent="0.25">
      <c r="A30" s="3"/>
      <c r="B30" s="158" t="s">
        <v>175</v>
      </c>
      <c r="C30" s="158"/>
      <c r="D30" s="158"/>
      <c r="E30" s="158"/>
      <c r="F30" s="158"/>
      <c r="G30" s="158"/>
      <c r="H30" s="1"/>
      <c r="I30" s="7"/>
      <c r="J30" s="7"/>
      <c r="K30" s="7"/>
    </row>
    <row r="31" spans="1:11" x14ac:dyDescent="0.25">
      <c r="A31" s="3"/>
      <c r="B31" s="158" t="s">
        <v>176</v>
      </c>
      <c r="C31" s="158"/>
      <c r="D31" s="158"/>
      <c r="E31" s="158"/>
      <c r="F31" s="158"/>
      <c r="G31" s="158"/>
      <c r="H31" s="1"/>
      <c r="I31" s="7"/>
      <c r="J31" s="7"/>
      <c r="K31" s="7"/>
    </row>
    <row r="32" spans="1:11" x14ac:dyDescent="0.25">
      <c r="A32" s="3"/>
      <c r="B32" s="158" t="s">
        <v>157</v>
      </c>
      <c r="C32" s="158"/>
      <c r="D32" s="158"/>
      <c r="E32" s="158"/>
      <c r="F32" s="158"/>
      <c r="G32" s="158"/>
      <c r="H32" s="1"/>
      <c r="I32" s="7"/>
      <c r="J32" s="7"/>
      <c r="K32" s="7"/>
    </row>
    <row r="33" spans="1:11" ht="35.25" customHeight="1" x14ac:dyDescent="0.25">
      <c r="A33" s="3"/>
      <c r="B33" s="158" t="s">
        <v>158</v>
      </c>
      <c r="C33" s="158"/>
      <c r="D33" s="158"/>
      <c r="E33" s="158"/>
      <c r="F33" s="158"/>
      <c r="G33" s="158"/>
      <c r="H33" s="1"/>
      <c r="I33" s="7"/>
      <c r="J33" s="7"/>
      <c r="K33" s="7"/>
    </row>
    <row r="34" spans="1:11" ht="15.75" x14ac:dyDescent="0.25">
      <c r="A34" s="3"/>
      <c r="B34" s="88" t="s">
        <v>177</v>
      </c>
      <c r="C34" s="56"/>
      <c r="D34" s="3"/>
      <c r="E34" s="1"/>
      <c r="F34" s="1"/>
      <c r="G34" s="1"/>
      <c r="H34" s="1"/>
      <c r="I34" s="7"/>
      <c r="J34" s="7"/>
      <c r="K34" s="7"/>
    </row>
    <row r="35" spans="1:11" ht="15.75" thickBot="1" x14ac:dyDescent="0.3">
      <c r="A35" s="1"/>
      <c r="B35" s="1"/>
      <c r="C35" s="1"/>
      <c r="D35" s="1"/>
      <c r="E35" s="1"/>
      <c r="F35" s="1"/>
      <c r="G35" s="1"/>
      <c r="H35" s="1"/>
      <c r="I35" s="7"/>
      <c r="J35" s="7"/>
      <c r="K35" s="7"/>
    </row>
    <row r="36" spans="1:11" ht="15.75" thickBot="1" x14ac:dyDescent="0.3">
      <c r="A36" s="51" t="s">
        <v>159</v>
      </c>
      <c r="B36" s="60" t="s">
        <v>0</v>
      </c>
      <c r="C36" s="50">
        <f>(1+C25)</f>
        <v>1.03</v>
      </c>
      <c r="D36" s="1"/>
      <c r="E36" s="1"/>
      <c r="F36" s="1"/>
      <c r="G36" s="1"/>
      <c r="H36" s="1"/>
      <c r="I36" s="7"/>
      <c r="J36" s="7"/>
      <c r="K36" s="7"/>
    </row>
    <row r="37" spans="1:11" ht="15.75" thickBot="1" x14ac:dyDescent="0.3">
      <c r="A37" s="3"/>
      <c r="B37" s="184" t="s">
        <v>3</v>
      </c>
      <c r="C37" s="185"/>
      <c r="D37" s="51">
        <f>(C36^C26*(C36-1))/((C36^C26)-1)</f>
        <v>0.11723050660515973</v>
      </c>
      <c r="E37" s="1"/>
      <c r="F37" s="1"/>
      <c r="G37" s="1"/>
      <c r="H37" s="1"/>
      <c r="I37" s="7"/>
      <c r="J37" s="7"/>
      <c r="K37" s="7"/>
    </row>
    <row r="38" spans="1:11" ht="15.75" thickBot="1" x14ac:dyDescent="0.3">
      <c r="A38" s="1"/>
      <c r="B38" s="25"/>
      <c r="C38" s="25"/>
      <c r="D38" s="3"/>
      <c r="E38" s="1"/>
      <c r="F38" s="1"/>
      <c r="G38" s="1"/>
      <c r="H38" s="1"/>
      <c r="I38" s="7"/>
      <c r="J38" s="7"/>
      <c r="K38" s="7"/>
    </row>
    <row r="39" spans="1:11" ht="16.5" thickBot="1" x14ac:dyDescent="0.3">
      <c r="A39" s="51" t="s">
        <v>160</v>
      </c>
      <c r="B39" s="57" t="s">
        <v>24</v>
      </c>
      <c r="C39" s="52">
        <f>D37*C23</f>
        <v>11723.050660515974</v>
      </c>
      <c r="D39" s="24" t="s">
        <v>4</v>
      </c>
      <c r="E39" s="1"/>
      <c r="F39" s="1"/>
      <c r="G39" s="1"/>
      <c r="H39" s="1"/>
      <c r="I39" s="7"/>
      <c r="J39" s="7"/>
      <c r="K39" s="7"/>
    </row>
    <row r="40" spans="1:11" ht="15.75" thickBot="1" x14ac:dyDescent="0.3">
      <c r="A40" s="1"/>
      <c r="B40" s="25"/>
      <c r="C40" s="25"/>
      <c r="D40" s="3"/>
      <c r="E40" s="1"/>
      <c r="F40" s="1"/>
      <c r="G40" s="1"/>
      <c r="H40" s="1"/>
      <c r="I40" s="7"/>
      <c r="J40" s="7"/>
      <c r="K40" s="7"/>
    </row>
    <row r="41" spans="1:11" ht="15.75" thickBot="1" x14ac:dyDescent="0.3">
      <c r="A41" s="51" t="s">
        <v>161</v>
      </c>
      <c r="B41" s="25"/>
      <c r="C41" s="25"/>
      <c r="D41" s="3"/>
      <c r="E41" s="1"/>
      <c r="F41" s="1"/>
      <c r="G41" s="1"/>
      <c r="H41" s="1"/>
      <c r="I41" s="7"/>
      <c r="J41" s="7"/>
      <c r="K41" s="7"/>
    </row>
    <row r="42" spans="1:11" ht="21.6" customHeight="1" thickBot="1" x14ac:dyDescent="0.3">
      <c r="A42" s="186" t="s">
        <v>30</v>
      </c>
      <c r="B42" s="187"/>
      <c r="C42" s="187"/>
      <c r="D42" s="187"/>
      <c r="E42" s="188"/>
      <c r="F42" s="1"/>
      <c r="G42" s="1"/>
      <c r="H42" s="1"/>
      <c r="I42" s="7"/>
      <c r="J42" s="7"/>
      <c r="K42" s="7"/>
    </row>
    <row r="43" spans="1:11" ht="45" x14ac:dyDescent="0.25">
      <c r="A43" s="26" t="s">
        <v>26</v>
      </c>
      <c r="B43" s="27" t="s">
        <v>27</v>
      </c>
      <c r="C43" s="37" t="s">
        <v>28</v>
      </c>
      <c r="D43" s="37" t="s">
        <v>29</v>
      </c>
      <c r="E43" s="26" t="s">
        <v>31</v>
      </c>
      <c r="F43" s="1"/>
      <c r="G43" s="1"/>
      <c r="H43" s="1"/>
      <c r="I43" s="7"/>
      <c r="J43" s="7"/>
      <c r="K43" s="7"/>
    </row>
    <row r="44" spans="1:11" x14ac:dyDescent="0.25">
      <c r="A44" s="35">
        <v>1</v>
      </c>
      <c r="B44" s="2">
        <f>C23</f>
        <v>100000</v>
      </c>
      <c r="C44" s="2">
        <f t="shared" ref="C44:C53" si="0">B44*$C$25</f>
        <v>3000</v>
      </c>
      <c r="D44" s="2">
        <f>E44-C44</f>
        <v>8723.0506605159735</v>
      </c>
      <c r="E44" s="2">
        <f t="shared" ref="E44:E53" si="1">$C$23*$D$37</f>
        <v>11723.050660515974</v>
      </c>
      <c r="F44" s="1"/>
      <c r="G44" s="1"/>
      <c r="H44" s="1"/>
      <c r="I44" s="7"/>
      <c r="J44" s="7"/>
      <c r="K44" s="7"/>
    </row>
    <row r="45" spans="1:11" x14ac:dyDescent="0.25">
      <c r="A45" s="35">
        <v>2</v>
      </c>
      <c r="B45" s="2">
        <f>B44-D44</f>
        <v>91276.949339484025</v>
      </c>
      <c r="C45" s="2">
        <f t="shared" si="0"/>
        <v>2738.3084801845207</v>
      </c>
      <c r="D45" s="2">
        <f>E45-C45</f>
        <v>8984.7421803314537</v>
      </c>
      <c r="E45" s="2">
        <f t="shared" si="1"/>
        <v>11723.050660515974</v>
      </c>
      <c r="F45" s="1"/>
      <c r="G45" s="1"/>
      <c r="H45" s="1"/>
      <c r="I45" s="7"/>
      <c r="J45" s="7"/>
      <c r="K45" s="7"/>
    </row>
    <row r="46" spans="1:11" x14ac:dyDescent="0.25">
      <c r="A46" s="35">
        <v>3</v>
      </c>
      <c r="B46" s="2">
        <f>B45-D45</f>
        <v>82292.207159152575</v>
      </c>
      <c r="C46" s="2">
        <f t="shared" si="0"/>
        <v>2468.7662147745773</v>
      </c>
      <c r="D46" s="2">
        <f t="shared" ref="D46:D53" si="2">E46-C46</f>
        <v>9254.2844457413958</v>
      </c>
      <c r="E46" s="2">
        <f t="shared" si="1"/>
        <v>11723.050660515974</v>
      </c>
      <c r="F46" s="1"/>
      <c r="G46" s="1"/>
      <c r="H46" s="1"/>
      <c r="I46" s="7"/>
      <c r="J46" s="7"/>
      <c r="K46" s="7"/>
    </row>
    <row r="47" spans="1:11" x14ac:dyDescent="0.25">
      <c r="A47" s="35">
        <v>4</v>
      </c>
      <c r="B47" s="2">
        <f t="shared" ref="B47:B53" si="3">B46-D46</f>
        <v>73037.922713411186</v>
      </c>
      <c r="C47" s="2">
        <f t="shared" si="0"/>
        <v>2191.1376814023356</v>
      </c>
      <c r="D47" s="2">
        <f t="shared" si="2"/>
        <v>9531.9129791136384</v>
      </c>
      <c r="E47" s="2">
        <f t="shared" si="1"/>
        <v>11723.050660515974</v>
      </c>
      <c r="F47" s="1"/>
      <c r="G47" s="1"/>
      <c r="H47" s="1"/>
      <c r="I47" s="7"/>
      <c r="J47" s="7"/>
      <c r="K47" s="7"/>
    </row>
    <row r="48" spans="1:11" x14ac:dyDescent="0.25">
      <c r="A48" s="35">
        <v>5</v>
      </c>
      <c r="B48" s="2">
        <f t="shared" si="3"/>
        <v>63506.00973429755</v>
      </c>
      <c r="C48" s="2">
        <f t="shared" si="0"/>
        <v>1905.1802920289265</v>
      </c>
      <c r="D48" s="2">
        <f t="shared" si="2"/>
        <v>9817.870368487047</v>
      </c>
      <c r="E48" s="2">
        <f t="shared" si="1"/>
        <v>11723.050660515974</v>
      </c>
      <c r="F48" s="1"/>
      <c r="G48" s="1"/>
      <c r="H48" s="1"/>
      <c r="I48" s="7"/>
      <c r="J48" s="7"/>
      <c r="K48" s="7"/>
    </row>
    <row r="49" spans="1:11" x14ac:dyDescent="0.25">
      <c r="A49" s="35">
        <v>6</v>
      </c>
      <c r="B49" s="2">
        <f t="shared" si="3"/>
        <v>53688.139365810501</v>
      </c>
      <c r="C49" s="2">
        <f t="shared" si="0"/>
        <v>1610.6441809743148</v>
      </c>
      <c r="D49" s="2">
        <f t="shared" si="2"/>
        <v>10112.406479541658</v>
      </c>
      <c r="E49" s="2">
        <f t="shared" si="1"/>
        <v>11723.050660515974</v>
      </c>
      <c r="F49" s="1"/>
      <c r="G49" s="1"/>
      <c r="H49" s="1"/>
      <c r="I49" s="7"/>
      <c r="J49" s="7"/>
      <c r="K49" s="7"/>
    </row>
    <row r="50" spans="1:11" x14ac:dyDescent="0.25">
      <c r="A50" s="35">
        <v>7</v>
      </c>
      <c r="B50" s="2">
        <f t="shared" si="3"/>
        <v>43575.732886268845</v>
      </c>
      <c r="C50" s="2">
        <f t="shared" si="0"/>
        <v>1307.2719865880654</v>
      </c>
      <c r="D50" s="2">
        <f t="shared" si="2"/>
        <v>10415.778673927907</v>
      </c>
      <c r="E50" s="2">
        <f t="shared" si="1"/>
        <v>11723.050660515974</v>
      </c>
      <c r="F50" s="1"/>
      <c r="G50" s="1"/>
      <c r="H50" s="1"/>
      <c r="I50" s="7"/>
      <c r="J50" s="7"/>
      <c r="K50" s="7"/>
    </row>
    <row r="51" spans="1:11" x14ac:dyDescent="0.25">
      <c r="A51" s="35">
        <v>8</v>
      </c>
      <c r="B51" s="2">
        <f t="shared" si="3"/>
        <v>33159.954212340934</v>
      </c>
      <c r="C51" s="2">
        <f t="shared" si="0"/>
        <v>994.79862637022802</v>
      </c>
      <c r="D51" s="2">
        <f t="shared" si="2"/>
        <v>10728.252034145746</v>
      </c>
      <c r="E51" s="2">
        <f t="shared" si="1"/>
        <v>11723.050660515974</v>
      </c>
      <c r="F51" s="1"/>
      <c r="G51" s="1"/>
      <c r="H51" s="1"/>
      <c r="I51" s="7"/>
      <c r="J51" s="7"/>
      <c r="K51" s="7"/>
    </row>
    <row r="52" spans="1:11" x14ac:dyDescent="0.25">
      <c r="A52" s="35">
        <v>9</v>
      </c>
      <c r="B52" s="2">
        <f t="shared" si="3"/>
        <v>22431.702178195188</v>
      </c>
      <c r="C52" s="2">
        <f t="shared" si="0"/>
        <v>672.95106534585557</v>
      </c>
      <c r="D52" s="2">
        <f t="shared" si="2"/>
        <v>11050.099595170119</v>
      </c>
      <c r="E52" s="2">
        <f t="shared" si="1"/>
        <v>11723.050660515974</v>
      </c>
      <c r="F52" s="1"/>
      <c r="G52" s="1"/>
      <c r="H52" s="1"/>
      <c r="I52" s="7"/>
      <c r="J52" s="7"/>
      <c r="K52" s="7"/>
    </row>
    <row r="53" spans="1:11" x14ac:dyDescent="0.25">
      <c r="A53" s="35">
        <v>10</v>
      </c>
      <c r="B53" s="2">
        <f t="shared" si="3"/>
        <v>11381.602583025069</v>
      </c>
      <c r="C53" s="2">
        <f t="shared" si="0"/>
        <v>341.44807749075204</v>
      </c>
      <c r="D53" s="2">
        <f t="shared" si="2"/>
        <v>11381.602583025222</v>
      </c>
      <c r="E53" s="2">
        <f t="shared" si="1"/>
        <v>11723.050660515974</v>
      </c>
      <c r="F53" s="1"/>
      <c r="G53" s="1"/>
      <c r="H53" s="1"/>
      <c r="I53" s="7"/>
      <c r="J53" s="7"/>
      <c r="K53" s="7"/>
    </row>
    <row r="54" spans="1:11" ht="15.75" thickBot="1" x14ac:dyDescent="0.3">
      <c r="A54" s="164" t="s">
        <v>32</v>
      </c>
      <c r="B54" s="165"/>
      <c r="C54" s="43">
        <f>SUM(C44:C53)</f>
        <v>17230.506605159575</v>
      </c>
      <c r="D54" s="43">
        <f>SUM(D44:D53)</f>
        <v>100000.00000000015</v>
      </c>
      <c r="E54" s="43">
        <f>SUM(E44:E53)</f>
        <v>117230.50660515974</v>
      </c>
      <c r="F54" s="1"/>
      <c r="G54" s="1"/>
      <c r="H54" s="1"/>
      <c r="I54" s="7"/>
      <c r="J54" s="7"/>
      <c r="K54" s="7"/>
    </row>
    <row r="55" spans="1:11" ht="15.75" thickBot="1" x14ac:dyDescent="0.3">
      <c r="A55" s="1"/>
      <c r="B55" s="1"/>
      <c r="C55" s="1"/>
      <c r="D55" s="1"/>
      <c r="E55" s="1"/>
      <c r="F55" s="1"/>
      <c r="G55" s="1"/>
      <c r="H55" s="1"/>
      <c r="I55" s="7"/>
      <c r="J55" s="7"/>
      <c r="K55" s="7"/>
    </row>
    <row r="56" spans="1:11" ht="15.75" thickBot="1" x14ac:dyDescent="0.3">
      <c r="A56" s="51" t="s">
        <v>162</v>
      </c>
      <c r="B56" s="1"/>
      <c r="C56" s="1"/>
      <c r="D56" s="1"/>
      <c r="E56" s="1"/>
      <c r="F56" s="1"/>
      <c r="G56" s="1"/>
      <c r="H56" s="1"/>
      <c r="I56" s="7"/>
      <c r="J56" s="7"/>
      <c r="K56" s="7"/>
    </row>
    <row r="57" spans="1:11" x14ac:dyDescent="0.25">
      <c r="A57" s="1"/>
      <c r="B57" s="1"/>
      <c r="C57" s="1"/>
      <c r="D57" s="1"/>
      <c r="E57" s="1"/>
      <c r="F57" s="1"/>
      <c r="G57" s="1"/>
      <c r="H57" s="1"/>
      <c r="I57" s="7"/>
      <c r="J57" s="7"/>
      <c r="K57" s="7"/>
    </row>
    <row r="58" spans="1:11" x14ac:dyDescent="0.25">
      <c r="A58" s="1"/>
      <c r="B58" s="1"/>
      <c r="C58" s="1"/>
      <c r="D58" s="1"/>
      <c r="E58" s="1"/>
      <c r="F58" s="1"/>
      <c r="G58" s="1"/>
      <c r="H58" s="1"/>
      <c r="I58" s="7"/>
      <c r="J58" s="7"/>
      <c r="K58" s="7"/>
    </row>
    <row r="59" spans="1:11" x14ac:dyDescent="0.25">
      <c r="A59" s="1"/>
      <c r="B59" s="1"/>
      <c r="C59" s="1"/>
      <c r="D59" s="1"/>
      <c r="E59" s="1"/>
      <c r="F59" s="1"/>
      <c r="G59" s="1"/>
      <c r="H59" s="1"/>
      <c r="I59" s="7"/>
      <c r="J59" s="7"/>
      <c r="K59" s="7"/>
    </row>
    <row r="60" spans="1:11" x14ac:dyDescent="0.25">
      <c r="A60" s="1"/>
      <c r="B60" s="1"/>
      <c r="C60" s="1"/>
      <c r="D60" s="1"/>
      <c r="E60" s="1"/>
      <c r="F60" s="1"/>
      <c r="G60" s="1"/>
      <c r="H60" s="1"/>
      <c r="I60" s="7"/>
      <c r="J60" s="7"/>
      <c r="K60" s="7"/>
    </row>
    <row r="61" spans="1:11" x14ac:dyDescent="0.25">
      <c r="A61" s="1"/>
      <c r="B61" s="1"/>
      <c r="C61" s="1"/>
      <c r="D61" s="1"/>
      <c r="E61" s="1"/>
      <c r="F61" s="1"/>
      <c r="G61" s="1"/>
      <c r="H61" s="1"/>
      <c r="I61" s="7"/>
      <c r="J61" s="7"/>
      <c r="K61" s="7"/>
    </row>
    <row r="62" spans="1:11" x14ac:dyDescent="0.25">
      <c r="A62" s="1"/>
      <c r="B62" s="1"/>
      <c r="C62" s="1"/>
      <c r="D62" s="1"/>
      <c r="E62" s="1"/>
      <c r="F62" s="1"/>
      <c r="G62" s="1"/>
      <c r="H62" s="1"/>
      <c r="I62" s="7"/>
      <c r="J62" s="7"/>
      <c r="K62" s="7"/>
    </row>
    <row r="63" spans="1:11" x14ac:dyDescent="0.25">
      <c r="A63" s="1"/>
      <c r="B63" s="1"/>
      <c r="C63" s="1"/>
      <c r="D63" s="1"/>
      <c r="E63" s="1"/>
      <c r="F63" s="1"/>
      <c r="G63" s="1"/>
      <c r="H63" s="1"/>
      <c r="I63" s="7"/>
      <c r="J63" s="7"/>
      <c r="K63" s="7"/>
    </row>
    <row r="64" spans="1:11" x14ac:dyDescent="0.25">
      <c r="A64" s="1"/>
      <c r="B64" s="1"/>
      <c r="C64" s="1"/>
      <c r="D64" s="1"/>
      <c r="E64" s="1"/>
      <c r="F64" s="1"/>
      <c r="G64" s="1"/>
      <c r="H64" s="1"/>
      <c r="I64" s="7"/>
      <c r="J64" s="7"/>
      <c r="K64" s="7"/>
    </row>
    <row r="65" spans="1:11" x14ac:dyDescent="0.25">
      <c r="A65" s="1"/>
      <c r="B65" s="1"/>
      <c r="C65" s="1"/>
      <c r="D65" s="1"/>
      <c r="E65" s="1"/>
      <c r="F65" s="1"/>
      <c r="G65" s="1"/>
      <c r="H65" s="1"/>
      <c r="I65" s="7"/>
      <c r="J65" s="7"/>
      <c r="K65" s="7"/>
    </row>
    <row r="66" spans="1:11" x14ac:dyDescent="0.25">
      <c r="A66" s="1"/>
      <c r="B66" s="1"/>
      <c r="C66" s="1"/>
      <c r="D66" s="1"/>
      <c r="E66" s="1"/>
      <c r="F66" s="1"/>
      <c r="G66" s="1"/>
      <c r="H66" s="1"/>
      <c r="I66" s="7"/>
      <c r="J66" s="7"/>
      <c r="K66" s="7"/>
    </row>
    <row r="67" spans="1:11" x14ac:dyDescent="0.25">
      <c r="A67" s="1"/>
      <c r="B67" s="1"/>
      <c r="C67" s="1"/>
      <c r="D67" s="1"/>
      <c r="E67" s="1"/>
      <c r="F67" s="1"/>
      <c r="G67" s="1"/>
      <c r="H67" s="1"/>
      <c r="I67" s="7"/>
      <c r="J67" s="7"/>
      <c r="K67" s="7"/>
    </row>
    <row r="68" spans="1:11" x14ac:dyDescent="0.25">
      <c r="A68" s="1"/>
      <c r="B68" s="1"/>
      <c r="C68" s="1"/>
      <c r="D68" s="1"/>
      <c r="E68" s="1"/>
      <c r="F68" s="1"/>
      <c r="G68" s="1"/>
      <c r="H68" s="1"/>
      <c r="I68" s="7"/>
      <c r="J68" s="7"/>
      <c r="K68" s="7"/>
    </row>
    <row r="69" spans="1:11" x14ac:dyDescent="0.25">
      <c r="A69" s="1"/>
      <c r="B69" s="1"/>
      <c r="C69" s="1"/>
      <c r="D69" s="1"/>
      <c r="E69" s="1"/>
      <c r="F69" s="1"/>
      <c r="G69" s="1"/>
      <c r="H69" s="1"/>
      <c r="I69" s="7"/>
      <c r="J69" s="7"/>
      <c r="K69" s="7"/>
    </row>
    <row r="70" spans="1:11" x14ac:dyDescent="0.25">
      <c r="A70" s="1"/>
      <c r="B70" s="1"/>
      <c r="C70" s="1"/>
      <c r="D70" s="1"/>
      <c r="E70" s="1"/>
      <c r="F70" s="1"/>
      <c r="G70" s="1"/>
      <c r="H70" s="1"/>
      <c r="I70" s="7"/>
      <c r="J70" s="7"/>
      <c r="K70" s="7"/>
    </row>
    <row r="71" spans="1:11" x14ac:dyDescent="0.25">
      <c r="A71" s="7"/>
      <c r="B71" s="7"/>
      <c r="C71" s="7"/>
      <c r="D71" s="7"/>
      <c r="E71" s="7"/>
      <c r="F71" s="7"/>
      <c r="G71" s="7"/>
      <c r="H71" s="7"/>
      <c r="I71" s="7"/>
      <c r="J71" s="7"/>
      <c r="K71" s="7"/>
    </row>
    <row r="72" spans="1:11" x14ac:dyDescent="0.25">
      <c r="A72" s="7"/>
      <c r="B72" s="7"/>
      <c r="C72" s="7"/>
      <c r="D72" s="7"/>
      <c r="E72" s="7"/>
      <c r="F72" s="7"/>
      <c r="G72" s="7"/>
      <c r="H72" s="7"/>
      <c r="I72" s="7"/>
      <c r="J72" s="7"/>
      <c r="K72" s="7"/>
    </row>
    <row r="73" spans="1:11" x14ac:dyDescent="0.25">
      <c r="A73" s="7"/>
      <c r="B73" s="7"/>
      <c r="C73" s="7"/>
      <c r="D73" s="7"/>
      <c r="E73" s="7"/>
      <c r="F73" s="7"/>
      <c r="G73" s="7"/>
      <c r="H73" s="7"/>
      <c r="I73" s="7"/>
      <c r="J73" s="7"/>
      <c r="K73" s="7"/>
    </row>
    <row r="74" spans="1:11" x14ac:dyDescent="0.25">
      <c r="A74" s="7"/>
      <c r="B74" s="7"/>
      <c r="C74" s="7"/>
      <c r="D74" s="7"/>
      <c r="E74" s="7"/>
      <c r="F74" s="7"/>
      <c r="G74" s="7"/>
      <c r="H74" s="7"/>
      <c r="I74" s="7"/>
      <c r="J74" s="7"/>
      <c r="K74" s="7"/>
    </row>
    <row r="75" spans="1:11" x14ac:dyDescent="0.25">
      <c r="A75" s="7"/>
      <c r="B75" s="7"/>
      <c r="C75" s="7"/>
      <c r="D75" s="7"/>
      <c r="E75" s="7"/>
      <c r="F75" s="7"/>
      <c r="G75" s="7"/>
      <c r="H75" s="7"/>
      <c r="I75" s="7"/>
      <c r="J75" s="7"/>
      <c r="K75" s="7"/>
    </row>
    <row r="76" spans="1:11" x14ac:dyDescent="0.25">
      <c r="A76" s="7"/>
      <c r="B76" s="7"/>
      <c r="C76" s="7"/>
      <c r="D76" s="7"/>
      <c r="E76" s="7"/>
      <c r="F76" s="7"/>
      <c r="G76" s="7"/>
      <c r="H76" s="7"/>
      <c r="I76" s="7"/>
      <c r="J76" s="7"/>
      <c r="K76" s="7"/>
    </row>
    <row r="77" spans="1:11" x14ac:dyDescent="0.25">
      <c r="A77" s="7"/>
      <c r="B77" s="7"/>
      <c r="C77" s="7"/>
      <c r="D77" s="7"/>
      <c r="E77" s="7"/>
      <c r="F77" s="7"/>
      <c r="G77" s="7"/>
      <c r="H77" s="7"/>
      <c r="I77" s="7"/>
      <c r="J77" s="7"/>
      <c r="K77" s="7"/>
    </row>
    <row r="78" spans="1:11" x14ac:dyDescent="0.25">
      <c r="A78" s="7"/>
      <c r="B78" s="7"/>
      <c r="C78" s="7"/>
      <c r="D78" s="7"/>
      <c r="E78" s="7"/>
      <c r="F78" s="7"/>
      <c r="G78" s="7"/>
      <c r="H78" s="7"/>
      <c r="I78" s="7"/>
      <c r="J78" s="7"/>
      <c r="K78" s="7"/>
    </row>
  </sheetData>
  <mergeCells count="27">
    <mergeCell ref="A7:H7"/>
    <mergeCell ref="A2:H2"/>
    <mergeCell ref="A3:H3"/>
    <mergeCell ref="A4:H4"/>
    <mergeCell ref="A5:H5"/>
    <mergeCell ref="A1:H1"/>
    <mergeCell ref="A54:B54"/>
    <mergeCell ref="B9:E9"/>
    <mergeCell ref="F9:H9"/>
    <mergeCell ref="C11:E11"/>
    <mergeCell ref="C12:E12"/>
    <mergeCell ref="C13:E13"/>
    <mergeCell ref="C14:E14"/>
    <mergeCell ref="C15:E15"/>
    <mergeCell ref="B18:E18"/>
    <mergeCell ref="F18:H18"/>
    <mergeCell ref="B37:C37"/>
    <mergeCell ref="A42:E42"/>
    <mergeCell ref="C16:E16"/>
    <mergeCell ref="G14:H14"/>
    <mergeCell ref="F16:G16"/>
    <mergeCell ref="B33:G33"/>
    <mergeCell ref="F12:G12"/>
    <mergeCell ref="A20:H20"/>
    <mergeCell ref="B30:G30"/>
    <mergeCell ref="B31:G31"/>
    <mergeCell ref="B32:G32"/>
  </mergeCells>
  <pageMargins left="0.70866141732283472" right="0.70866141732283472" top="0.78740157480314965" bottom="0.78740157480314965" header="0.31496062992125984" footer="0.31496062992125984"/>
  <pageSetup paperSize="9" scale="55" orientation="portrait" r:id="rId1"/>
  <headerFooter>
    <oddHeader>&amp;F</oddHeader>
    <oddFooter>&amp;CSeite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opLeftCell="A25" zoomScale="130" zoomScaleNormal="130" workbookViewId="0">
      <selection activeCell="B20" sqref="B20:F20"/>
    </sheetView>
  </sheetViews>
  <sheetFormatPr baseColWidth="10" defaultRowHeight="15" x14ac:dyDescent="0.25"/>
  <cols>
    <col min="1" max="1" width="15.7109375" customWidth="1"/>
    <col min="2" max="2" width="15.28515625" customWidth="1"/>
    <col min="3" max="3" width="16" customWidth="1"/>
    <col min="4" max="4" width="14.28515625" customWidth="1"/>
    <col min="5" max="5" width="14.7109375" customWidth="1"/>
    <col min="6" max="6" width="13.7109375" bestFit="1" customWidth="1"/>
    <col min="7" max="7" width="16.7109375" customWidth="1"/>
  </cols>
  <sheetData>
    <row r="1" spans="1:11" ht="40.5" customHeight="1" thickBot="1" x14ac:dyDescent="0.3">
      <c r="A1" s="201" t="s">
        <v>167</v>
      </c>
      <c r="B1" s="202"/>
      <c r="C1" s="202"/>
      <c r="D1" s="202"/>
      <c r="E1" s="202"/>
      <c r="F1" s="202"/>
      <c r="G1" s="202"/>
      <c r="H1" s="203"/>
      <c r="I1" s="7"/>
      <c r="J1" s="7"/>
      <c r="K1" s="7"/>
    </row>
    <row r="2" spans="1:11" ht="10.5" customHeight="1" x14ac:dyDescent="0.25">
      <c r="A2" s="10"/>
      <c r="B2" s="10"/>
      <c r="C2" s="10"/>
      <c r="D2" s="10"/>
      <c r="E2" s="10"/>
      <c r="F2" s="10"/>
      <c r="G2" s="10"/>
      <c r="H2" s="10"/>
      <c r="I2" s="7"/>
      <c r="J2" s="7"/>
      <c r="K2" s="7"/>
    </row>
    <row r="3" spans="1:11" ht="72" customHeight="1" x14ac:dyDescent="0.25">
      <c r="A3" s="197" t="s">
        <v>283</v>
      </c>
      <c r="B3" s="197"/>
      <c r="C3" s="197"/>
      <c r="D3" s="197"/>
      <c r="E3" s="197"/>
      <c r="F3" s="197"/>
      <c r="G3" s="197"/>
      <c r="H3" s="197"/>
      <c r="I3" s="7"/>
      <c r="J3" s="7"/>
      <c r="K3" s="7"/>
    </row>
    <row r="4" spans="1:11" ht="16.5" customHeight="1" x14ac:dyDescent="0.25">
      <c r="A4" s="10"/>
      <c r="B4" s="10"/>
      <c r="C4" s="10"/>
      <c r="D4" s="10"/>
      <c r="E4" s="10"/>
      <c r="F4" s="10"/>
      <c r="G4" s="10"/>
      <c r="H4" s="10"/>
      <c r="I4" s="7"/>
      <c r="J4" s="7"/>
      <c r="K4" s="7"/>
    </row>
    <row r="5" spans="1:11" ht="21.75" customHeight="1" x14ac:dyDescent="0.25">
      <c r="A5" s="205" t="s">
        <v>117</v>
      </c>
      <c r="B5" s="206"/>
      <c r="C5" s="206"/>
      <c r="D5" s="206"/>
      <c r="E5" s="207"/>
      <c r="F5" s="10"/>
      <c r="G5" s="10"/>
      <c r="H5" s="10"/>
      <c r="I5" s="7"/>
      <c r="J5" s="7"/>
      <c r="K5" s="7"/>
    </row>
    <row r="6" spans="1:11" ht="37.5" customHeight="1" x14ac:dyDescent="0.25">
      <c r="A6" s="65" t="s">
        <v>115</v>
      </c>
      <c r="B6" s="63" t="s">
        <v>94</v>
      </c>
      <c r="C6" s="63" t="s">
        <v>95</v>
      </c>
      <c r="D6" s="63" t="s">
        <v>96</v>
      </c>
      <c r="E6" s="63" t="s">
        <v>97</v>
      </c>
      <c r="F6" s="10"/>
      <c r="G6" s="10"/>
      <c r="H6" s="10"/>
      <c r="I6" s="7"/>
      <c r="J6" s="7"/>
      <c r="K6" s="7"/>
    </row>
    <row r="7" spans="1:11" ht="48.75" customHeight="1" x14ac:dyDescent="0.25">
      <c r="A7" s="65" t="s">
        <v>116</v>
      </c>
      <c r="B7" s="63" t="s">
        <v>24</v>
      </c>
      <c r="C7" s="63" t="s">
        <v>86</v>
      </c>
      <c r="D7" s="63" t="s">
        <v>86</v>
      </c>
      <c r="E7" s="63" t="s">
        <v>86</v>
      </c>
      <c r="F7" s="10"/>
      <c r="G7" s="10"/>
      <c r="H7" s="10"/>
      <c r="I7" s="7"/>
      <c r="J7" s="7"/>
      <c r="K7" s="7"/>
    </row>
    <row r="8" spans="1:11" ht="79.5" customHeight="1" x14ac:dyDescent="0.25">
      <c r="A8" s="65" t="s">
        <v>139</v>
      </c>
      <c r="B8" s="63" t="s">
        <v>79</v>
      </c>
      <c r="C8" s="63" t="s">
        <v>79</v>
      </c>
      <c r="D8" s="63" t="s">
        <v>79</v>
      </c>
      <c r="E8" s="63" t="s">
        <v>79</v>
      </c>
      <c r="F8" s="204" t="s">
        <v>289</v>
      </c>
      <c r="G8" s="204"/>
      <c r="H8" s="204"/>
      <c r="I8" s="7"/>
      <c r="J8" s="7"/>
      <c r="K8" s="7"/>
    </row>
    <row r="9" spans="1:11" ht="36.75" customHeight="1" x14ac:dyDescent="0.25">
      <c r="A9" s="65" t="s">
        <v>140</v>
      </c>
      <c r="B9" s="63" t="s">
        <v>98</v>
      </c>
      <c r="C9" s="63" t="s">
        <v>99</v>
      </c>
      <c r="D9" s="63" t="s">
        <v>100</v>
      </c>
      <c r="E9" s="63" t="s">
        <v>101</v>
      </c>
      <c r="F9" s="63" t="s">
        <v>106</v>
      </c>
      <c r="G9" s="10"/>
      <c r="H9" s="10"/>
      <c r="I9" s="7"/>
      <c r="J9" s="7"/>
      <c r="K9" s="7"/>
    </row>
    <row r="10" spans="1:11" ht="29.25" customHeight="1" x14ac:dyDescent="0.25">
      <c r="A10" s="65" t="s">
        <v>141</v>
      </c>
      <c r="B10" s="63" t="s">
        <v>102</v>
      </c>
      <c r="C10" s="63" t="s">
        <v>103</v>
      </c>
      <c r="D10" s="63" t="s">
        <v>104</v>
      </c>
      <c r="E10" s="63" t="s">
        <v>105</v>
      </c>
      <c r="F10" s="64"/>
      <c r="G10" s="10"/>
      <c r="H10" s="10"/>
      <c r="I10" s="7"/>
      <c r="J10" s="7"/>
      <c r="K10" s="7"/>
    </row>
    <row r="11" spans="1:11" ht="46.5" customHeight="1" x14ac:dyDescent="0.25">
      <c r="A11" s="65" t="s">
        <v>107</v>
      </c>
      <c r="B11" s="63" t="s">
        <v>110</v>
      </c>
      <c r="C11" s="63" t="s">
        <v>108</v>
      </c>
      <c r="D11" s="63" t="s">
        <v>109</v>
      </c>
      <c r="E11" s="63" t="s">
        <v>111</v>
      </c>
      <c r="F11" s="64"/>
      <c r="G11" s="10"/>
      <c r="H11" s="10"/>
      <c r="I11" s="7"/>
      <c r="J11" s="7"/>
      <c r="K11" s="7"/>
    </row>
    <row r="12" spans="1:11" ht="39" customHeight="1" x14ac:dyDescent="0.25">
      <c r="A12" s="65" t="s">
        <v>112</v>
      </c>
      <c r="B12" s="63" t="s">
        <v>113</v>
      </c>
      <c r="C12" s="63" t="s">
        <v>114</v>
      </c>
      <c r="D12" s="63" t="s">
        <v>114</v>
      </c>
      <c r="E12" s="63" t="s">
        <v>114</v>
      </c>
      <c r="F12" s="64"/>
      <c r="G12" s="10"/>
      <c r="H12" s="10"/>
      <c r="I12" s="7"/>
      <c r="J12" s="7"/>
      <c r="K12" s="7"/>
    </row>
    <row r="13" spans="1:11" ht="16.5" customHeight="1" x14ac:dyDescent="0.25">
      <c r="A13" s="10"/>
      <c r="B13" s="10"/>
      <c r="C13" s="10"/>
      <c r="D13" s="10"/>
      <c r="E13" s="10"/>
      <c r="F13" s="10"/>
      <c r="G13" s="10"/>
      <c r="H13" s="10"/>
      <c r="I13" s="7"/>
      <c r="J13" s="7"/>
      <c r="K13" s="7"/>
    </row>
    <row r="14" spans="1:11" ht="39" customHeight="1" x14ac:dyDescent="0.25">
      <c r="A14" s="197" t="s">
        <v>119</v>
      </c>
      <c r="B14" s="197"/>
      <c r="C14" s="197"/>
      <c r="D14" s="197"/>
      <c r="E14" s="197"/>
      <c r="F14" s="197"/>
      <c r="G14" s="197"/>
      <c r="H14" s="197"/>
      <c r="I14" s="7"/>
      <c r="J14" s="7"/>
      <c r="K14" s="7"/>
    </row>
    <row r="15" spans="1:11" ht="39" customHeight="1" x14ac:dyDescent="0.25">
      <c r="A15" s="62"/>
      <c r="B15" s="71"/>
      <c r="C15" s="62"/>
      <c r="D15" s="62"/>
      <c r="E15" s="62"/>
      <c r="F15" s="62"/>
      <c r="G15" s="62"/>
      <c r="H15" s="62"/>
      <c r="I15" s="7"/>
      <c r="J15" s="7"/>
      <c r="K15" s="7"/>
    </row>
    <row r="16" spans="1:11" ht="13.5" customHeight="1" x14ac:dyDescent="0.25">
      <c r="A16" s="62"/>
      <c r="B16" s="72" t="s">
        <v>137</v>
      </c>
      <c r="C16" s="73"/>
      <c r="D16" s="74" t="s">
        <v>142</v>
      </c>
      <c r="E16" s="70" t="s">
        <v>143</v>
      </c>
      <c r="F16" s="90" t="s">
        <v>178</v>
      </c>
      <c r="G16" s="62"/>
      <c r="H16" s="62"/>
      <c r="I16" s="7"/>
      <c r="J16" s="7"/>
      <c r="K16" s="7"/>
    </row>
    <row r="17" spans="1:11" ht="16.5" customHeight="1" x14ac:dyDescent="0.25">
      <c r="A17" s="62"/>
      <c r="B17" s="72" t="s">
        <v>138</v>
      </c>
      <c r="C17" s="75"/>
      <c r="D17" s="69"/>
      <c r="E17" s="65" t="s">
        <v>144</v>
      </c>
      <c r="F17" s="91" t="s">
        <v>179</v>
      </c>
      <c r="G17" s="62"/>
      <c r="H17" s="62"/>
      <c r="I17" s="7"/>
      <c r="J17" s="7"/>
      <c r="K17" s="7"/>
    </row>
    <row r="18" spans="1:11" ht="16.5" customHeight="1" x14ac:dyDescent="0.25">
      <c r="A18" s="62"/>
      <c r="B18" s="68"/>
      <c r="C18" s="62"/>
      <c r="D18" s="62"/>
      <c r="E18" s="62"/>
      <c r="F18" s="62"/>
      <c r="G18" s="62"/>
      <c r="H18" s="62"/>
      <c r="I18" s="7"/>
      <c r="J18" s="7"/>
      <c r="K18" s="7"/>
    </row>
    <row r="19" spans="1:11" ht="16.5" customHeight="1" x14ac:dyDescent="0.25">
      <c r="A19" s="62"/>
      <c r="B19" s="208" t="s">
        <v>147</v>
      </c>
      <c r="C19" s="209"/>
      <c r="D19" s="210"/>
      <c r="E19" s="63" t="s">
        <v>145</v>
      </c>
      <c r="F19" s="65">
        <f>(1+0.03/4)^(4/12)</f>
        <v>1.0024937759121704</v>
      </c>
      <c r="G19" s="62"/>
      <c r="H19" s="62"/>
      <c r="I19" s="7"/>
      <c r="J19" s="7"/>
      <c r="K19" s="7"/>
    </row>
    <row r="20" spans="1:11" ht="16.5" customHeight="1" x14ac:dyDescent="0.25">
      <c r="A20" s="62"/>
      <c r="B20" s="211" t="s">
        <v>150</v>
      </c>
      <c r="C20" s="212"/>
      <c r="D20" s="212"/>
      <c r="E20" s="212"/>
      <c r="F20" s="213"/>
      <c r="G20" s="62"/>
      <c r="H20" s="62"/>
      <c r="I20" s="7"/>
      <c r="J20" s="7"/>
      <c r="K20" s="7"/>
    </row>
    <row r="21" spans="1:11" ht="16.5" customHeight="1" x14ac:dyDescent="0.25">
      <c r="A21" s="62"/>
      <c r="B21" s="211" t="s">
        <v>168</v>
      </c>
      <c r="C21" s="212"/>
      <c r="D21" s="212"/>
      <c r="E21" s="212"/>
      <c r="F21" s="79">
        <v>120</v>
      </c>
      <c r="G21" s="65" t="s">
        <v>152</v>
      </c>
      <c r="H21" s="62"/>
      <c r="I21" s="7"/>
      <c r="J21" s="7"/>
      <c r="K21" s="7"/>
    </row>
    <row r="22" spans="1:11" ht="16.5" customHeight="1" x14ac:dyDescent="0.25">
      <c r="A22" s="62"/>
      <c r="B22" s="211" t="s">
        <v>151</v>
      </c>
      <c r="C22" s="212"/>
      <c r="D22" s="212"/>
      <c r="E22" s="212"/>
      <c r="F22" s="78">
        <v>9.6500000000000006E-3</v>
      </c>
      <c r="G22" s="62"/>
      <c r="H22" s="62"/>
      <c r="I22" s="7"/>
      <c r="J22" s="7"/>
      <c r="K22" s="7"/>
    </row>
    <row r="23" spans="1:11" ht="16.5" customHeight="1" x14ac:dyDescent="0.25">
      <c r="A23" s="62"/>
      <c r="B23" s="68"/>
      <c r="C23" s="62"/>
      <c r="D23" s="62"/>
      <c r="E23" s="62"/>
      <c r="F23" s="62"/>
      <c r="G23" s="62"/>
      <c r="H23" s="62"/>
      <c r="I23" s="7"/>
      <c r="J23" s="7"/>
      <c r="K23" s="7"/>
    </row>
    <row r="24" spans="1:11" ht="13.5" customHeight="1" x14ac:dyDescent="0.25">
      <c r="A24" s="10"/>
      <c r="B24" s="68" t="s">
        <v>146</v>
      </c>
      <c r="C24" s="76"/>
      <c r="D24" s="10"/>
      <c r="E24" s="10"/>
      <c r="F24" s="10"/>
      <c r="G24" s="10"/>
      <c r="H24" s="10"/>
      <c r="I24" s="7"/>
      <c r="J24" s="7"/>
      <c r="K24" s="7"/>
    </row>
    <row r="25" spans="1:11" ht="15.75" thickBot="1" x14ac:dyDescent="0.3">
      <c r="A25" s="1"/>
      <c r="B25" s="1"/>
      <c r="C25" s="1"/>
      <c r="D25" s="1"/>
      <c r="E25" s="1"/>
      <c r="F25" s="1"/>
      <c r="G25" s="1"/>
      <c r="H25" s="1"/>
      <c r="I25" s="7"/>
      <c r="J25" s="7"/>
      <c r="K25" s="7"/>
    </row>
    <row r="26" spans="1:11" ht="49.15" customHeight="1" thickBot="1" x14ac:dyDescent="0.3">
      <c r="A26" s="1"/>
      <c r="B26" s="166"/>
      <c r="C26" s="167"/>
      <c r="D26" s="167"/>
      <c r="E26" s="168"/>
      <c r="F26" s="169" t="s">
        <v>4</v>
      </c>
      <c r="G26" s="170"/>
      <c r="H26" s="171"/>
      <c r="I26" s="7"/>
      <c r="J26" s="7"/>
      <c r="K26" s="7"/>
    </row>
    <row r="27" spans="1:11" ht="15.75" customHeight="1" x14ac:dyDescent="0.25">
      <c r="A27" s="1"/>
      <c r="B27" s="34"/>
      <c r="C27" s="34"/>
      <c r="D27" s="34"/>
      <c r="E27" s="34"/>
      <c r="F27" s="39"/>
      <c r="G27" s="39"/>
      <c r="H27" s="39"/>
      <c r="I27" s="7"/>
      <c r="J27" s="7"/>
      <c r="K27" s="7"/>
    </row>
    <row r="28" spans="1:11" ht="16.5" customHeight="1" x14ac:dyDescent="0.25">
      <c r="A28" s="1"/>
      <c r="B28" s="41" t="s">
        <v>73</v>
      </c>
      <c r="C28" s="172" t="s">
        <v>272</v>
      </c>
      <c r="D28" s="173"/>
      <c r="E28" s="174"/>
      <c r="F28" s="40"/>
      <c r="G28" s="40"/>
      <c r="H28" s="39"/>
      <c r="I28" s="7"/>
      <c r="J28" s="7"/>
      <c r="K28" s="7"/>
    </row>
    <row r="29" spans="1:11" ht="16.5" customHeight="1" x14ac:dyDescent="0.25">
      <c r="A29" s="1"/>
      <c r="B29" s="41" t="s">
        <v>75</v>
      </c>
      <c r="C29" s="172" t="s">
        <v>76</v>
      </c>
      <c r="D29" s="173"/>
      <c r="E29" s="174"/>
      <c r="F29" s="40"/>
      <c r="G29" s="40"/>
      <c r="H29" s="39"/>
      <c r="I29" s="7"/>
      <c r="J29" s="7"/>
      <c r="K29" s="7"/>
    </row>
    <row r="30" spans="1:11" ht="16.5" customHeight="1" x14ac:dyDescent="0.25">
      <c r="A30" s="1"/>
      <c r="B30" s="41" t="s">
        <v>79</v>
      </c>
      <c r="C30" s="172" t="s">
        <v>80</v>
      </c>
      <c r="D30" s="173"/>
      <c r="E30" s="174"/>
      <c r="F30" s="40"/>
      <c r="G30" s="40"/>
      <c r="H30" s="39"/>
      <c r="I30" s="7"/>
      <c r="J30" s="7"/>
      <c r="K30" s="7"/>
    </row>
    <row r="31" spans="1:11" ht="16.5" customHeight="1" x14ac:dyDescent="0.25">
      <c r="A31" s="1"/>
      <c r="B31" s="36" t="s">
        <v>77</v>
      </c>
      <c r="C31" s="198" t="s">
        <v>78</v>
      </c>
      <c r="D31" s="199"/>
      <c r="E31" s="200"/>
      <c r="F31" s="40"/>
      <c r="G31" s="40"/>
      <c r="H31" s="39"/>
      <c r="I31" s="7"/>
      <c r="J31" s="7"/>
      <c r="K31" s="7"/>
    </row>
    <row r="32" spans="1:11" ht="16.5" customHeight="1" x14ac:dyDescent="0.25">
      <c r="A32" s="1"/>
      <c r="B32" s="35" t="s">
        <v>1</v>
      </c>
      <c r="C32" s="181" t="s">
        <v>81</v>
      </c>
      <c r="D32" s="182"/>
      <c r="E32" s="183"/>
      <c r="F32" s="42"/>
      <c r="G32" s="42"/>
      <c r="H32" s="42"/>
      <c r="I32" s="7"/>
      <c r="J32" s="7"/>
      <c r="K32" s="7"/>
    </row>
    <row r="33" spans="1:11" ht="15.75" thickBot="1" x14ac:dyDescent="0.3">
      <c r="A33" s="1"/>
      <c r="B33" s="1"/>
      <c r="C33" s="1"/>
      <c r="D33" s="1"/>
      <c r="E33" s="1"/>
      <c r="F33" s="1"/>
      <c r="G33" s="1"/>
      <c r="H33" s="1"/>
      <c r="I33" s="7"/>
      <c r="J33" s="7"/>
      <c r="K33" s="7"/>
    </row>
    <row r="34" spans="1:11" ht="70.150000000000006" customHeight="1" thickBot="1" x14ac:dyDescent="0.3">
      <c r="A34" s="1"/>
      <c r="B34" s="166"/>
      <c r="C34" s="167"/>
      <c r="D34" s="167"/>
      <c r="E34" s="168"/>
      <c r="F34" s="194" t="s">
        <v>92</v>
      </c>
      <c r="G34" s="195"/>
      <c r="H34" s="196"/>
      <c r="I34" s="7"/>
      <c r="J34" s="7"/>
      <c r="K34" s="7"/>
    </row>
    <row r="35" spans="1:11" ht="15.75" customHeight="1" x14ac:dyDescent="0.25">
      <c r="A35" s="1"/>
      <c r="B35" s="56"/>
      <c r="C35" s="56"/>
      <c r="D35" s="56"/>
      <c r="E35" s="56"/>
      <c r="F35" s="77"/>
      <c r="G35" s="77"/>
      <c r="H35" s="77"/>
      <c r="I35" s="7"/>
      <c r="J35" s="7"/>
      <c r="K35" s="7"/>
    </row>
    <row r="36" spans="1:11" x14ac:dyDescent="0.25">
      <c r="A36" s="1"/>
      <c r="B36" s="1"/>
      <c r="C36" s="1"/>
      <c r="D36" s="1"/>
      <c r="E36" s="1"/>
      <c r="F36" s="1"/>
      <c r="G36" s="1"/>
      <c r="H36" s="1"/>
      <c r="I36" s="7"/>
      <c r="J36" s="7"/>
      <c r="K36" s="7"/>
    </row>
    <row r="37" spans="1:11" x14ac:dyDescent="0.25">
      <c r="A37" s="7"/>
      <c r="B37" s="7"/>
      <c r="C37" s="7"/>
      <c r="D37" s="7"/>
      <c r="E37" s="7"/>
      <c r="F37" s="7"/>
      <c r="G37" s="7"/>
      <c r="H37" s="7"/>
      <c r="I37" s="7"/>
      <c r="J37" s="7"/>
      <c r="K37" s="7"/>
    </row>
    <row r="38" spans="1:11" x14ac:dyDescent="0.25">
      <c r="A38" s="7"/>
      <c r="B38" s="7"/>
      <c r="C38" s="7"/>
      <c r="D38" s="7"/>
      <c r="E38" s="7"/>
      <c r="F38" s="7"/>
      <c r="G38" s="7"/>
      <c r="H38" s="7"/>
      <c r="I38" s="7"/>
      <c r="J38" s="7"/>
      <c r="K38" s="7"/>
    </row>
    <row r="39" spans="1:11" x14ac:dyDescent="0.25">
      <c r="A39" s="7"/>
      <c r="B39" s="7"/>
      <c r="C39" s="7"/>
      <c r="D39" s="7"/>
      <c r="E39" s="7"/>
      <c r="F39" s="7"/>
      <c r="G39" s="7"/>
      <c r="H39" s="7"/>
      <c r="I39" s="7"/>
      <c r="J39" s="7"/>
      <c r="K39" s="7"/>
    </row>
    <row r="40" spans="1:11" x14ac:dyDescent="0.25">
      <c r="A40" s="7"/>
      <c r="B40" s="7"/>
      <c r="C40" s="7"/>
      <c r="D40" s="7"/>
      <c r="E40" s="7"/>
      <c r="F40" s="7"/>
      <c r="G40" s="7"/>
      <c r="H40" s="7"/>
      <c r="I40" s="7"/>
      <c r="J40" s="7"/>
      <c r="K40" s="7"/>
    </row>
    <row r="41" spans="1:11" x14ac:dyDescent="0.25">
      <c r="A41" s="7"/>
      <c r="B41" s="7"/>
      <c r="C41" s="7"/>
      <c r="D41" s="7"/>
      <c r="E41" s="7"/>
      <c r="F41" s="7"/>
      <c r="G41" s="7"/>
      <c r="H41" s="7"/>
      <c r="I41" s="7"/>
      <c r="J41" s="7"/>
      <c r="K41" s="7"/>
    </row>
    <row r="42" spans="1:11" x14ac:dyDescent="0.25">
      <c r="A42" s="7"/>
      <c r="B42" s="7"/>
      <c r="C42" s="7"/>
      <c r="D42" s="7"/>
      <c r="E42" s="7"/>
      <c r="F42" s="7"/>
      <c r="G42" s="7"/>
      <c r="H42" s="7"/>
      <c r="I42" s="7"/>
      <c r="J42" s="7"/>
      <c r="K42" s="7"/>
    </row>
    <row r="43" spans="1:11" x14ac:dyDescent="0.25">
      <c r="A43" s="7"/>
      <c r="B43" s="7"/>
      <c r="C43" s="7"/>
      <c r="D43" s="7"/>
      <c r="E43" s="7"/>
      <c r="F43" s="7"/>
      <c r="G43" s="7"/>
      <c r="H43" s="7"/>
      <c r="I43" s="7"/>
      <c r="J43" s="7"/>
      <c r="K43" s="7"/>
    </row>
    <row r="44" spans="1:11" x14ac:dyDescent="0.25">
      <c r="A44" s="7"/>
      <c r="B44" s="7"/>
      <c r="C44" s="7"/>
      <c r="D44" s="7"/>
      <c r="E44" s="7"/>
      <c r="F44" s="7"/>
      <c r="G44" s="7"/>
      <c r="H44" s="7"/>
      <c r="I44" s="7"/>
      <c r="J44" s="7"/>
      <c r="K44" s="7"/>
    </row>
  </sheetData>
  <mergeCells count="18">
    <mergeCell ref="A1:H1"/>
    <mergeCell ref="A3:H3"/>
    <mergeCell ref="F8:H8"/>
    <mergeCell ref="A5:E5"/>
    <mergeCell ref="C28:E28"/>
    <mergeCell ref="B19:D19"/>
    <mergeCell ref="B20:F20"/>
    <mergeCell ref="B22:E22"/>
    <mergeCell ref="B21:E21"/>
    <mergeCell ref="B26:E26"/>
    <mergeCell ref="F26:H26"/>
    <mergeCell ref="B34:E34"/>
    <mergeCell ref="F34:H34"/>
    <mergeCell ref="A14:H14"/>
    <mergeCell ref="C29:E29"/>
    <mergeCell ref="C30:E30"/>
    <mergeCell ref="C31:E31"/>
    <mergeCell ref="C32:E32"/>
  </mergeCells>
  <pageMargins left="0.70866141732283472" right="0.70866141732283472" top="0.78740157480314965" bottom="0.78740157480314965" header="0.31496062992125984" footer="0.31496062992125984"/>
  <pageSetup paperSize="9" scale="74" orientation="portrait" r:id="rId1"/>
  <headerFooter>
    <oddHeader>&amp;F</oddHeader>
    <oddFooter>&amp;CSeite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topLeftCell="A10" zoomScale="130" zoomScaleNormal="130" workbookViewId="0">
      <selection activeCell="G25" sqref="G25"/>
    </sheetView>
  </sheetViews>
  <sheetFormatPr baseColWidth="10" defaultRowHeight="15" x14ac:dyDescent="0.25"/>
  <cols>
    <col min="1" max="1" width="15.7109375" customWidth="1"/>
    <col min="2" max="2" width="15.28515625" customWidth="1"/>
    <col min="3" max="3" width="16" customWidth="1"/>
    <col min="4" max="4" width="14.28515625" customWidth="1"/>
    <col min="5" max="5" width="14.7109375" customWidth="1"/>
    <col min="6" max="6" width="13.7109375" bestFit="1" customWidth="1"/>
    <col min="7" max="7" width="16.7109375" customWidth="1"/>
  </cols>
  <sheetData>
    <row r="1" spans="1:11" ht="19.5" thickBot="1" x14ac:dyDescent="0.35">
      <c r="A1" s="215" t="s">
        <v>148</v>
      </c>
      <c r="B1" s="216"/>
      <c r="C1" s="216"/>
      <c r="D1" s="216"/>
      <c r="E1" s="216"/>
      <c r="F1" s="216"/>
      <c r="G1" s="216"/>
      <c r="H1" s="217"/>
      <c r="I1" s="7"/>
      <c r="J1" s="7"/>
      <c r="K1" s="7"/>
    </row>
    <row r="2" spans="1:11" ht="15.75" thickBot="1" x14ac:dyDescent="0.3">
      <c r="A2" s="1"/>
      <c r="B2" s="1" t="s">
        <v>153</v>
      </c>
      <c r="C2" s="1"/>
      <c r="D2" s="1"/>
      <c r="E2" s="1"/>
      <c r="F2" s="1"/>
      <c r="G2" s="1"/>
      <c r="H2" s="1"/>
      <c r="I2" s="7"/>
      <c r="J2" s="7"/>
      <c r="K2" s="7"/>
    </row>
    <row r="3" spans="1:11" x14ac:dyDescent="0.25">
      <c r="A3" s="1"/>
      <c r="B3" s="80" t="s">
        <v>21</v>
      </c>
      <c r="C3" s="81">
        <v>100000</v>
      </c>
      <c r="D3" s="1"/>
      <c r="E3" s="1"/>
      <c r="F3" s="1"/>
      <c r="G3" s="1"/>
      <c r="H3" s="1"/>
      <c r="I3" s="7"/>
      <c r="J3" s="7"/>
      <c r="K3" s="7"/>
    </row>
    <row r="4" spans="1:11" x14ac:dyDescent="0.25">
      <c r="A4" s="1"/>
      <c r="B4" s="82" t="s">
        <v>88</v>
      </c>
      <c r="C4" s="83">
        <v>10</v>
      </c>
      <c r="D4" s="1"/>
      <c r="E4" s="1"/>
      <c r="F4" s="1"/>
      <c r="G4" s="1"/>
      <c r="H4" s="1"/>
      <c r="I4" s="7"/>
      <c r="J4" s="7"/>
      <c r="K4" s="7"/>
    </row>
    <row r="5" spans="1:11" ht="30" x14ac:dyDescent="0.25">
      <c r="A5" s="1"/>
      <c r="B5" s="84" t="s">
        <v>118</v>
      </c>
      <c r="C5" s="85">
        <v>3</v>
      </c>
      <c r="D5" s="218" t="s">
        <v>149</v>
      </c>
      <c r="E5" s="155"/>
      <c r="F5" s="155"/>
      <c r="G5" s="155"/>
      <c r="H5" s="1"/>
      <c r="I5" s="7"/>
      <c r="J5" s="7"/>
      <c r="K5" s="7"/>
    </row>
    <row r="6" spans="1:11" ht="62.25" customHeight="1" x14ac:dyDescent="0.25">
      <c r="A6" s="1"/>
      <c r="B6" s="48" t="s">
        <v>84</v>
      </c>
      <c r="C6" s="49">
        <v>2</v>
      </c>
      <c r="D6" s="214" t="s">
        <v>93</v>
      </c>
      <c r="E6" s="214"/>
      <c r="F6" s="214"/>
      <c r="G6" s="214"/>
      <c r="H6" s="1"/>
      <c r="I6" s="7"/>
      <c r="J6" s="7"/>
      <c r="K6" s="7"/>
    </row>
    <row r="7" spans="1:11" ht="14.25" customHeight="1" x14ac:dyDescent="0.25">
      <c r="A7" s="1"/>
      <c r="B7" s="86"/>
      <c r="C7" s="87"/>
      <c r="D7" s="55"/>
      <c r="E7" s="55"/>
      <c r="F7" s="55"/>
      <c r="G7" s="55"/>
      <c r="H7" s="1"/>
      <c r="I7" s="7"/>
      <c r="J7" s="7"/>
      <c r="K7" s="7"/>
    </row>
    <row r="8" spans="1:11" ht="14.25" customHeight="1" x14ac:dyDescent="0.25">
      <c r="A8" s="1"/>
      <c r="B8" s="88" t="s">
        <v>154</v>
      </c>
      <c r="C8" s="87"/>
      <c r="D8" s="55"/>
      <c r="E8" s="55"/>
      <c r="F8" s="55"/>
      <c r="G8" s="55"/>
      <c r="H8" s="1"/>
      <c r="I8" s="7"/>
      <c r="J8" s="7"/>
      <c r="K8" s="7"/>
    </row>
    <row r="9" spans="1:11" ht="14.25" customHeight="1" x14ac:dyDescent="0.25">
      <c r="A9" s="1"/>
      <c r="B9" s="158" t="s">
        <v>155</v>
      </c>
      <c r="C9" s="158"/>
      <c r="D9" s="158"/>
      <c r="E9" s="158"/>
      <c r="F9" s="158"/>
      <c r="G9" s="158"/>
      <c r="H9" s="1"/>
      <c r="I9" s="7"/>
      <c r="J9" s="7"/>
      <c r="K9" s="7"/>
    </row>
    <row r="10" spans="1:11" ht="15" customHeight="1" x14ac:dyDescent="0.25">
      <c r="A10" s="1"/>
      <c r="B10" s="158" t="s">
        <v>156</v>
      </c>
      <c r="C10" s="158"/>
      <c r="D10" s="158"/>
      <c r="E10" s="158"/>
      <c r="F10" s="158"/>
      <c r="G10" s="158"/>
      <c r="H10" s="1"/>
      <c r="I10" s="7"/>
      <c r="J10" s="7"/>
      <c r="K10" s="7"/>
    </row>
    <row r="11" spans="1:11" ht="15" customHeight="1" x14ac:dyDescent="0.25">
      <c r="A11" s="1"/>
      <c r="B11" s="158" t="s">
        <v>157</v>
      </c>
      <c r="C11" s="158"/>
      <c r="D11" s="158"/>
      <c r="E11" s="158"/>
      <c r="F11" s="158"/>
      <c r="G11" s="158"/>
      <c r="H11" s="1"/>
      <c r="I11" s="7"/>
      <c r="J11" s="7"/>
      <c r="K11" s="7"/>
    </row>
    <row r="12" spans="1:11" ht="31.5" customHeight="1" x14ac:dyDescent="0.25">
      <c r="A12" s="1"/>
      <c r="B12" s="158" t="s">
        <v>158</v>
      </c>
      <c r="C12" s="158"/>
      <c r="D12" s="158"/>
      <c r="E12" s="158"/>
      <c r="F12" s="158"/>
      <c r="G12" s="158"/>
      <c r="H12" s="1"/>
      <c r="I12" s="7"/>
      <c r="J12" s="7"/>
      <c r="K12" s="7"/>
    </row>
    <row r="13" spans="1:11" ht="15" customHeight="1" x14ac:dyDescent="0.25">
      <c r="A13" s="1"/>
      <c r="B13" s="86"/>
      <c r="C13" s="87"/>
      <c r="D13" s="55"/>
      <c r="E13" s="55"/>
      <c r="F13" s="55"/>
      <c r="G13" s="55"/>
      <c r="H13" s="1"/>
      <c r="I13" s="7"/>
      <c r="J13" s="7"/>
      <c r="K13" s="7"/>
    </row>
    <row r="14" spans="1:11" ht="30" x14ac:dyDescent="0.25">
      <c r="A14" s="1"/>
      <c r="B14" s="47" t="s">
        <v>85</v>
      </c>
      <c r="C14" s="53">
        <f>C5/C6</f>
        <v>1.5</v>
      </c>
      <c r="D14" s="41" t="s">
        <v>290</v>
      </c>
      <c r="E14" s="214" t="s">
        <v>90</v>
      </c>
      <c r="F14" s="214"/>
      <c r="G14" s="214"/>
      <c r="H14" s="1"/>
      <c r="I14" s="7"/>
      <c r="J14" s="7"/>
      <c r="K14" s="7"/>
    </row>
    <row r="15" spans="1:11" x14ac:dyDescent="0.25">
      <c r="A15" s="1"/>
      <c r="B15" s="18" t="s">
        <v>34</v>
      </c>
      <c r="C15" s="59">
        <f>C14/100</f>
        <v>1.4999999999999999E-2</v>
      </c>
      <c r="D15" s="41" t="s">
        <v>291</v>
      </c>
      <c r="E15" s="214"/>
      <c r="F15" s="214"/>
      <c r="G15" s="214"/>
      <c r="H15" s="1"/>
      <c r="I15" s="7"/>
      <c r="J15" s="7"/>
      <c r="K15" s="7"/>
    </row>
    <row r="16" spans="1:11" x14ac:dyDescent="0.25">
      <c r="A16" s="1"/>
      <c r="B16" s="18" t="s">
        <v>87</v>
      </c>
      <c r="C16" s="108">
        <f>C4*C6</f>
        <v>20</v>
      </c>
      <c r="D16" s="59" t="s">
        <v>292</v>
      </c>
      <c r="E16" s="214"/>
      <c r="F16" s="214"/>
      <c r="G16" s="214"/>
      <c r="H16" s="1"/>
      <c r="I16" s="7"/>
      <c r="J16" s="7"/>
      <c r="K16" s="7"/>
    </row>
    <row r="17" spans="1:11" x14ac:dyDescent="0.25">
      <c r="A17" s="1"/>
      <c r="B17" s="1" t="s">
        <v>25</v>
      </c>
      <c r="C17" s="1"/>
      <c r="D17" s="1"/>
      <c r="E17" s="1"/>
      <c r="F17" s="1"/>
      <c r="G17" s="1"/>
      <c r="H17" s="1"/>
      <c r="I17" s="7"/>
      <c r="J17" s="7"/>
      <c r="K17" s="7"/>
    </row>
    <row r="18" spans="1:11" ht="15.75" thickBot="1" x14ac:dyDescent="0.3">
      <c r="A18" s="1"/>
      <c r="B18" s="60" t="s">
        <v>0</v>
      </c>
      <c r="C18" s="50">
        <f>(1+C15)</f>
        <v>1.0149999999999999</v>
      </c>
      <c r="D18" s="1"/>
      <c r="E18" s="1"/>
      <c r="F18" s="1"/>
      <c r="G18" s="1"/>
      <c r="H18" s="1"/>
      <c r="I18" s="7"/>
      <c r="J18" s="7"/>
      <c r="K18" s="7"/>
    </row>
    <row r="19" spans="1:11" ht="15.75" thickBot="1" x14ac:dyDescent="0.3">
      <c r="A19" s="28" t="s">
        <v>159</v>
      </c>
      <c r="B19" s="184" t="s">
        <v>83</v>
      </c>
      <c r="C19" s="185"/>
      <c r="D19" s="51">
        <f>(C18^C16*(C18-1))/((C18^C16)-1)</f>
        <v>5.8245735874466395E-2</v>
      </c>
      <c r="E19" s="1"/>
      <c r="F19" s="1"/>
      <c r="G19" s="1"/>
      <c r="H19" s="1"/>
      <c r="I19" s="7"/>
      <c r="J19" s="7"/>
      <c r="K19" s="7"/>
    </row>
    <row r="20" spans="1:11" ht="15.75" thickBot="1" x14ac:dyDescent="0.3">
      <c r="A20" s="1"/>
      <c r="B20" s="25"/>
      <c r="C20" s="25"/>
      <c r="D20" s="3"/>
      <c r="E20" s="1"/>
      <c r="F20" s="1"/>
      <c r="G20" s="1"/>
      <c r="H20" s="1"/>
      <c r="I20" s="7"/>
      <c r="J20" s="7"/>
      <c r="K20" s="7"/>
    </row>
    <row r="21" spans="1:11" ht="16.5" thickBot="1" x14ac:dyDescent="0.3">
      <c r="A21" s="28" t="s">
        <v>160</v>
      </c>
      <c r="B21" s="51" t="s">
        <v>86</v>
      </c>
      <c r="C21" s="52">
        <f>D19*C3</f>
        <v>5824.5735874466391</v>
      </c>
      <c r="D21" s="24" t="s">
        <v>4</v>
      </c>
      <c r="E21" s="1"/>
      <c r="F21" s="1"/>
      <c r="G21" s="1"/>
      <c r="H21" s="1"/>
      <c r="I21" s="7"/>
      <c r="J21" s="7"/>
      <c r="K21" s="7"/>
    </row>
    <row r="22" spans="1:11" ht="15.75" thickBot="1" x14ac:dyDescent="0.3">
      <c r="A22" s="1"/>
      <c r="B22" s="25"/>
      <c r="C22" s="25"/>
      <c r="D22" s="3"/>
      <c r="E22" s="1"/>
      <c r="F22" s="1"/>
      <c r="G22" s="1"/>
      <c r="H22" s="1"/>
      <c r="I22" s="7"/>
      <c r="J22" s="7"/>
      <c r="K22" s="7"/>
    </row>
    <row r="23" spans="1:11" ht="15.75" thickBot="1" x14ac:dyDescent="0.3">
      <c r="A23" s="28" t="s">
        <v>161</v>
      </c>
      <c r="B23" s="25"/>
      <c r="C23" s="25"/>
      <c r="D23" s="3"/>
      <c r="E23" s="1"/>
      <c r="F23" s="1"/>
      <c r="G23" s="1"/>
      <c r="H23" s="1"/>
      <c r="I23" s="7"/>
      <c r="J23" s="7"/>
      <c r="K23" s="7"/>
    </row>
    <row r="24" spans="1:11" ht="21.6" customHeight="1" thickBot="1" x14ac:dyDescent="0.3">
      <c r="A24" s="186" t="s">
        <v>89</v>
      </c>
      <c r="B24" s="187"/>
      <c r="C24" s="187"/>
      <c r="D24" s="187"/>
      <c r="E24" s="188"/>
      <c r="F24" s="1"/>
      <c r="G24" s="1"/>
      <c r="H24" s="1"/>
      <c r="I24" s="7"/>
      <c r="J24" s="7"/>
      <c r="K24" s="7"/>
    </row>
    <row r="25" spans="1:11" ht="60" x14ac:dyDescent="0.25">
      <c r="A25" s="26" t="s">
        <v>300</v>
      </c>
      <c r="B25" s="27" t="s">
        <v>27</v>
      </c>
      <c r="C25" s="61" t="s">
        <v>28</v>
      </c>
      <c r="D25" s="61" t="s">
        <v>29</v>
      </c>
      <c r="E25" s="26" t="s">
        <v>91</v>
      </c>
      <c r="F25" s="1"/>
      <c r="G25" s="1"/>
      <c r="H25" s="1"/>
      <c r="I25" s="7"/>
      <c r="J25" s="7"/>
      <c r="K25" s="7"/>
    </row>
    <row r="26" spans="1:11" x14ac:dyDescent="0.25">
      <c r="A26" s="59">
        <v>1</v>
      </c>
      <c r="B26" s="2">
        <f>C3</f>
        <v>100000</v>
      </c>
      <c r="C26" s="2">
        <f>B26*$C$15</f>
        <v>1500</v>
      </c>
      <c r="D26" s="2">
        <f>E26-C26</f>
        <v>4324.5735874466391</v>
      </c>
      <c r="E26" s="2">
        <f t="shared" ref="E26:E45" si="0">$C$3*$D$19</f>
        <v>5824.5735874466391</v>
      </c>
      <c r="F26" s="1"/>
      <c r="G26" s="1"/>
      <c r="H26" s="1"/>
      <c r="I26" s="7"/>
      <c r="J26" s="7"/>
      <c r="K26" s="7"/>
    </row>
    <row r="27" spans="1:11" x14ac:dyDescent="0.25">
      <c r="A27" s="59">
        <v>2</v>
      </c>
      <c r="B27" s="2">
        <f>B26-D26</f>
        <v>95675.426412553366</v>
      </c>
      <c r="C27" s="2">
        <f t="shared" ref="C27:C45" si="1">B27*$C$15</f>
        <v>1435.1313961883004</v>
      </c>
      <c r="D27" s="2">
        <f t="shared" ref="D27:D45" si="2">E27-C27</f>
        <v>4389.4421912583384</v>
      </c>
      <c r="E27" s="2">
        <f t="shared" si="0"/>
        <v>5824.5735874466391</v>
      </c>
      <c r="F27" s="1"/>
      <c r="G27" s="1"/>
      <c r="H27" s="1"/>
      <c r="I27" s="7"/>
      <c r="J27" s="7"/>
      <c r="K27" s="7"/>
    </row>
    <row r="28" spans="1:11" x14ac:dyDescent="0.25">
      <c r="A28" s="59">
        <v>3</v>
      </c>
      <c r="B28" s="2">
        <f t="shared" ref="B28:B45" si="3">B27-D27</f>
        <v>91285.984221295032</v>
      </c>
      <c r="C28" s="2">
        <f t="shared" si="1"/>
        <v>1369.2897633194254</v>
      </c>
      <c r="D28" s="2">
        <f t="shared" si="2"/>
        <v>4455.2838241272138</v>
      </c>
      <c r="E28" s="2">
        <f t="shared" si="0"/>
        <v>5824.5735874466391</v>
      </c>
      <c r="F28" s="1"/>
      <c r="G28" s="1"/>
      <c r="H28" s="1"/>
      <c r="I28" s="7"/>
      <c r="J28" s="7"/>
      <c r="K28" s="7"/>
    </row>
    <row r="29" spans="1:11" x14ac:dyDescent="0.25">
      <c r="A29" s="59">
        <v>4</v>
      </c>
      <c r="B29" s="2">
        <f t="shared" si="3"/>
        <v>86830.70039716782</v>
      </c>
      <c r="C29" s="2">
        <f t="shared" si="1"/>
        <v>1302.4605059575172</v>
      </c>
      <c r="D29" s="2">
        <f t="shared" si="2"/>
        <v>4522.1130814891221</v>
      </c>
      <c r="E29" s="2">
        <f t="shared" si="0"/>
        <v>5824.5735874466391</v>
      </c>
      <c r="F29" s="1"/>
      <c r="G29" s="1"/>
      <c r="H29" s="1"/>
      <c r="I29" s="7"/>
      <c r="J29" s="7"/>
      <c r="K29" s="7"/>
    </row>
    <row r="30" spans="1:11" x14ac:dyDescent="0.25">
      <c r="A30" s="59">
        <v>5</v>
      </c>
      <c r="B30" s="2">
        <f t="shared" si="3"/>
        <v>82308.587315678698</v>
      </c>
      <c r="C30" s="2">
        <f t="shared" si="1"/>
        <v>1234.6288097351805</v>
      </c>
      <c r="D30" s="2">
        <f t="shared" si="2"/>
        <v>4589.9447777114583</v>
      </c>
      <c r="E30" s="2">
        <f t="shared" si="0"/>
        <v>5824.5735874466391</v>
      </c>
      <c r="F30" s="1"/>
      <c r="G30" s="1"/>
      <c r="H30" s="1"/>
      <c r="I30" s="7"/>
      <c r="J30" s="7"/>
      <c r="K30" s="7"/>
    </row>
    <row r="31" spans="1:11" x14ac:dyDescent="0.25">
      <c r="A31" s="59">
        <v>6</v>
      </c>
      <c r="B31" s="2">
        <f t="shared" si="3"/>
        <v>77718.642537967244</v>
      </c>
      <c r="C31" s="2">
        <f t="shared" si="1"/>
        <v>1165.7796380695086</v>
      </c>
      <c r="D31" s="2">
        <f t="shared" si="2"/>
        <v>4658.79394937713</v>
      </c>
      <c r="E31" s="2">
        <f t="shared" si="0"/>
        <v>5824.5735874466391</v>
      </c>
      <c r="F31" s="1"/>
      <c r="G31" s="1"/>
      <c r="H31" s="1"/>
      <c r="I31" s="7"/>
      <c r="J31" s="7"/>
      <c r="K31" s="7"/>
    </row>
    <row r="32" spans="1:11" x14ac:dyDescent="0.25">
      <c r="A32" s="59">
        <v>7</v>
      </c>
      <c r="B32" s="2">
        <f t="shared" si="3"/>
        <v>73059.848588590117</v>
      </c>
      <c r="C32" s="2">
        <f t="shared" si="1"/>
        <v>1095.8977288288518</v>
      </c>
      <c r="D32" s="2">
        <f t="shared" si="2"/>
        <v>4728.6758586177875</v>
      </c>
      <c r="E32" s="2">
        <f t="shared" si="0"/>
        <v>5824.5735874466391</v>
      </c>
      <c r="F32" s="1"/>
      <c r="G32" s="1"/>
      <c r="H32" s="1"/>
      <c r="I32" s="7"/>
      <c r="J32" s="7"/>
      <c r="K32" s="7"/>
    </row>
    <row r="33" spans="1:11" x14ac:dyDescent="0.25">
      <c r="A33" s="59">
        <v>8</v>
      </c>
      <c r="B33" s="2">
        <f t="shared" si="3"/>
        <v>68331.172729972328</v>
      </c>
      <c r="C33" s="2">
        <f t="shared" si="1"/>
        <v>1024.967590949585</v>
      </c>
      <c r="D33" s="2">
        <f t="shared" si="2"/>
        <v>4799.6059964970536</v>
      </c>
      <c r="E33" s="2">
        <f t="shared" si="0"/>
        <v>5824.5735874466391</v>
      </c>
      <c r="F33" s="1"/>
      <c r="G33" s="1"/>
      <c r="H33" s="1"/>
      <c r="I33" s="7"/>
      <c r="J33" s="7"/>
      <c r="K33" s="7"/>
    </row>
    <row r="34" spans="1:11" x14ac:dyDescent="0.25">
      <c r="A34" s="59">
        <v>9</v>
      </c>
      <c r="B34" s="2">
        <f t="shared" si="3"/>
        <v>63531.566733475272</v>
      </c>
      <c r="C34" s="2">
        <f t="shared" si="1"/>
        <v>952.97350100212907</v>
      </c>
      <c r="D34" s="2">
        <f t="shared" si="2"/>
        <v>4871.6000864445105</v>
      </c>
      <c r="E34" s="2">
        <f t="shared" si="0"/>
        <v>5824.5735874466391</v>
      </c>
      <c r="F34" s="1"/>
      <c r="G34" s="1"/>
      <c r="H34" s="1"/>
      <c r="I34" s="7"/>
      <c r="J34" s="7"/>
      <c r="K34" s="7"/>
    </row>
    <row r="35" spans="1:11" x14ac:dyDescent="0.25">
      <c r="A35" s="59">
        <v>10</v>
      </c>
      <c r="B35" s="2">
        <f t="shared" si="3"/>
        <v>58659.966647030764</v>
      </c>
      <c r="C35" s="2">
        <f t="shared" si="1"/>
        <v>879.89949970546138</v>
      </c>
      <c r="D35" s="2">
        <f t="shared" si="2"/>
        <v>4944.6740877411776</v>
      </c>
      <c r="E35" s="2">
        <f t="shared" si="0"/>
        <v>5824.5735874466391</v>
      </c>
      <c r="F35" s="1"/>
      <c r="G35" s="1"/>
      <c r="H35" s="1"/>
      <c r="I35" s="7"/>
      <c r="J35" s="7"/>
      <c r="K35" s="7"/>
    </row>
    <row r="36" spans="1:11" x14ac:dyDescent="0.25">
      <c r="A36" s="59">
        <v>11</v>
      </c>
      <c r="B36" s="2">
        <f t="shared" si="3"/>
        <v>53715.292559289584</v>
      </c>
      <c r="C36" s="2">
        <f t="shared" si="1"/>
        <v>805.72938838934374</v>
      </c>
      <c r="D36" s="2">
        <f t="shared" si="2"/>
        <v>5018.8441990572956</v>
      </c>
      <c r="E36" s="2">
        <f t="shared" si="0"/>
        <v>5824.5735874466391</v>
      </c>
      <c r="F36" s="1"/>
      <c r="G36" s="1"/>
      <c r="H36" s="1"/>
      <c r="I36" s="7"/>
      <c r="J36" s="7"/>
      <c r="K36" s="7"/>
    </row>
    <row r="37" spans="1:11" x14ac:dyDescent="0.25">
      <c r="A37" s="59">
        <v>12</v>
      </c>
      <c r="B37" s="2">
        <f t="shared" si="3"/>
        <v>48696.448360232287</v>
      </c>
      <c r="C37" s="2">
        <f t="shared" si="1"/>
        <v>730.44672540348427</v>
      </c>
      <c r="D37" s="2">
        <f t="shared" si="2"/>
        <v>5094.1268620431547</v>
      </c>
      <c r="E37" s="2">
        <f t="shared" si="0"/>
        <v>5824.5735874466391</v>
      </c>
      <c r="F37" s="1"/>
      <c r="G37" s="1"/>
      <c r="H37" s="1"/>
      <c r="I37" s="7"/>
      <c r="J37" s="7"/>
      <c r="K37" s="7"/>
    </row>
    <row r="38" spans="1:11" x14ac:dyDescent="0.25">
      <c r="A38" s="59">
        <v>13</v>
      </c>
      <c r="B38" s="2">
        <f t="shared" si="3"/>
        <v>43602.321498189136</v>
      </c>
      <c r="C38" s="2">
        <f t="shared" si="1"/>
        <v>654.03482247283705</v>
      </c>
      <c r="D38" s="2">
        <f t="shared" si="2"/>
        <v>5170.5387649738022</v>
      </c>
      <c r="E38" s="2">
        <f t="shared" si="0"/>
        <v>5824.5735874466391</v>
      </c>
      <c r="F38" s="1"/>
      <c r="G38" s="1"/>
      <c r="H38" s="1"/>
      <c r="I38" s="7"/>
      <c r="J38" s="7"/>
      <c r="K38" s="7"/>
    </row>
    <row r="39" spans="1:11" x14ac:dyDescent="0.25">
      <c r="A39" s="59">
        <v>14</v>
      </c>
      <c r="B39" s="2">
        <f t="shared" si="3"/>
        <v>38431.782733215332</v>
      </c>
      <c r="C39" s="2">
        <f t="shared" si="1"/>
        <v>576.47674099822996</v>
      </c>
      <c r="D39" s="2">
        <f t="shared" si="2"/>
        <v>5248.0968464484095</v>
      </c>
      <c r="E39" s="2">
        <f t="shared" si="0"/>
        <v>5824.5735874466391</v>
      </c>
      <c r="F39" s="1"/>
      <c r="G39" s="1"/>
      <c r="H39" s="1"/>
      <c r="I39" s="7"/>
      <c r="J39" s="7"/>
      <c r="K39" s="7"/>
    </row>
    <row r="40" spans="1:11" x14ac:dyDescent="0.25">
      <c r="A40" s="59">
        <v>15</v>
      </c>
      <c r="B40" s="2">
        <f t="shared" si="3"/>
        <v>33183.685886766922</v>
      </c>
      <c r="C40" s="2">
        <f t="shared" si="1"/>
        <v>497.75528830150381</v>
      </c>
      <c r="D40" s="2">
        <f t="shared" si="2"/>
        <v>5326.8182991451349</v>
      </c>
      <c r="E40" s="2">
        <f t="shared" si="0"/>
        <v>5824.5735874466391</v>
      </c>
      <c r="F40" s="1"/>
      <c r="G40" s="1"/>
      <c r="H40" s="1"/>
      <c r="I40" s="7"/>
      <c r="J40" s="7"/>
      <c r="K40" s="7"/>
    </row>
    <row r="41" spans="1:11" x14ac:dyDescent="0.25">
      <c r="A41" s="59">
        <v>16</v>
      </c>
      <c r="B41" s="2">
        <f t="shared" si="3"/>
        <v>27856.867587621786</v>
      </c>
      <c r="C41" s="2">
        <f t="shared" si="1"/>
        <v>417.85301381432674</v>
      </c>
      <c r="D41" s="2">
        <f t="shared" si="2"/>
        <v>5406.7205736323122</v>
      </c>
      <c r="E41" s="2">
        <f t="shared" si="0"/>
        <v>5824.5735874466391</v>
      </c>
      <c r="F41" s="1"/>
      <c r="G41" s="1"/>
      <c r="H41" s="1"/>
      <c r="I41" s="7"/>
      <c r="J41" s="7"/>
      <c r="K41" s="7"/>
    </row>
    <row r="42" spans="1:11" x14ac:dyDescent="0.25">
      <c r="A42" s="59">
        <v>17</v>
      </c>
      <c r="B42" s="2">
        <f t="shared" si="3"/>
        <v>22450.147013989474</v>
      </c>
      <c r="C42" s="2">
        <f t="shared" si="1"/>
        <v>336.75220520984209</v>
      </c>
      <c r="D42" s="2">
        <f t="shared" si="2"/>
        <v>5487.821382236797</v>
      </c>
      <c r="E42" s="2">
        <f t="shared" si="0"/>
        <v>5824.5735874466391</v>
      </c>
      <c r="F42" s="1"/>
      <c r="G42" s="1"/>
      <c r="H42" s="1"/>
      <c r="I42" s="7"/>
      <c r="J42" s="7"/>
      <c r="K42" s="7"/>
    </row>
    <row r="43" spans="1:11" x14ac:dyDescent="0.25">
      <c r="A43" s="59">
        <v>18</v>
      </c>
      <c r="B43" s="2">
        <f t="shared" si="3"/>
        <v>16962.325631752676</v>
      </c>
      <c r="C43" s="2">
        <f t="shared" si="1"/>
        <v>254.43488447629014</v>
      </c>
      <c r="D43" s="2">
        <f t="shared" si="2"/>
        <v>5570.1387029703492</v>
      </c>
      <c r="E43" s="2">
        <f t="shared" si="0"/>
        <v>5824.5735874466391</v>
      </c>
      <c r="F43" s="1"/>
      <c r="G43" s="1"/>
      <c r="H43" s="1"/>
      <c r="I43" s="7"/>
      <c r="J43" s="7"/>
      <c r="K43" s="7"/>
    </row>
    <row r="44" spans="1:11" x14ac:dyDescent="0.25">
      <c r="A44" s="59">
        <v>19</v>
      </c>
      <c r="B44" s="2">
        <f t="shared" si="3"/>
        <v>11392.186928782327</v>
      </c>
      <c r="C44" s="2">
        <f t="shared" si="1"/>
        <v>170.88280393173488</v>
      </c>
      <c r="D44" s="2">
        <f t="shared" si="2"/>
        <v>5653.6907835149041</v>
      </c>
      <c r="E44" s="2">
        <f t="shared" si="0"/>
        <v>5824.5735874466391</v>
      </c>
      <c r="F44" s="1"/>
      <c r="G44" s="1"/>
      <c r="H44" s="1"/>
      <c r="I44" s="7"/>
      <c r="J44" s="7"/>
      <c r="K44" s="7"/>
    </row>
    <row r="45" spans="1:11" x14ac:dyDescent="0.25">
      <c r="A45" s="59">
        <v>20</v>
      </c>
      <c r="B45" s="2">
        <f t="shared" si="3"/>
        <v>5738.4961452674224</v>
      </c>
      <c r="C45" s="2">
        <f t="shared" si="1"/>
        <v>86.077442179011328</v>
      </c>
      <c r="D45" s="2">
        <f t="shared" si="2"/>
        <v>5738.496145267628</v>
      </c>
      <c r="E45" s="2">
        <f t="shared" si="0"/>
        <v>5824.5735874466391</v>
      </c>
      <c r="F45" s="1"/>
      <c r="G45" s="1"/>
      <c r="H45" s="1"/>
      <c r="I45" s="7"/>
      <c r="J45" s="7"/>
      <c r="K45" s="7"/>
    </row>
    <row r="46" spans="1:11" ht="15.75" thickBot="1" x14ac:dyDescent="0.3">
      <c r="A46" s="164" t="s">
        <v>32</v>
      </c>
      <c r="B46" s="165"/>
      <c r="C46" s="43">
        <f>SUM(C26:C45)</f>
        <v>16491.471748932563</v>
      </c>
      <c r="D46" s="43">
        <f>SUM(D26:D45)</f>
        <v>100000.0000000002</v>
      </c>
      <c r="E46" s="43">
        <f>SUM(E26:E45)</f>
        <v>116491.47174893274</v>
      </c>
      <c r="F46" s="1"/>
      <c r="G46" s="1"/>
      <c r="H46" s="1"/>
      <c r="I46" s="7"/>
      <c r="J46" s="7"/>
      <c r="K46" s="7"/>
    </row>
    <row r="47" spans="1:11" ht="15.75" thickBot="1" x14ac:dyDescent="0.3">
      <c r="A47" s="1"/>
      <c r="B47" s="1"/>
      <c r="C47" s="1"/>
      <c r="D47" s="1"/>
      <c r="E47" s="1"/>
      <c r="F47" s="1"/>
      <c r="G47" s="1"/>
      <c r="H47" s="1"/>
      <c r="I47" s="7"/>
      <c r="J47" s="7"/>
      <c r="K47" s="7"/>
    </row>
    <row r="48" spans="1:11" ht="15.75" thickBot="1" x14ac:dyDescent="0.3">
      <c r="A48" s="28" t="s">
        <v>162</v>
      </c>
      <c r="B48" s="1"/>
      <c r="C48" s="1"/>
      <c r="D48" s="1"/>
      <c r="E48" s="1"/>
      <c r="F48" s="1"/>
      <c r="G48" s="1"/>
      <c r="H48" s="1"/>
      <c r="I48" s="7"/>
      <c r="J48" s="7"/>
      <c r="K48" s="7"/>
    </row>
    <row r="49" spans="1:11" x14ac:dyDescent="0.25">
      <c r="A49" s="1"/>
      <c r="B49" s="1"/>
      <c r="C49" s="1"/>
      <c r="D49" s="1"/>
      <c r="E49" s="1"/>
      <c r="F49" s="1"/>
      <c r="G49" s="1"/>
      <c r="H49" s="1"/>
      <c r="I49" s="7"/>
      <c r="J49" s="7"/>
      <c r="K49" s="7"/>
    </row>
    <row r="50" spans="1:11" x14ac:dyDescent="0.25">
      <c r="A50" s="1"/>
      <c r="B50" s="1"/>
      <c r="C50" s="1"/>
      <c r="D50" s="1"/>
      <c r="E50" s="1"/>
      <c r="F50" s="1"/>
      <c r="G50" s="1"/>
      <c r="H50" s="1"/>
      <c r="I50" s="7"/>
      <c r="J50" s="7"/>
      <c r="K50" s="7"/>
    </row>
    <row r="51" spans="1:11" x14ac:dyDescent="0.25">
      <c r="A51" s="1"/>
      <c r="B51" s="1"/>
      <c r="C51" s="1"/>
      <c r="D51" s="1"/>
      <c r="E51" s="1"/>
      <c r="F51" s="1"/>
      <c r="G51" s="1"/>
      <c r="H51" s="1"/>
      <c r="I51" s="7"/>
      <c r="J51" s="7"/>
      <c r="K51" s="7"/>
    </row>
    <row r="52" spans="1:11" x14ac:dyDescent="0.25">
      <c r="A52" s="1"/>
      <c r="B52" s="1"/>
      <c r="C52" s="1"/>
      <c r="D52" s="1"/>
      <c r="E52" s="1"/>
      <c r="F52" s="1"/>
      <c r="G52" s="1"/>
      <c r="H52" s="1"/>
      <c r="I52" s="7"/>
      <c r="J52" s="7"/>
      <c r="K52" s="7"/>
    </row>
    <row r="53" spans="1:11" x14ac:dyDescent="0.25">
      <c r="A53" s="1"/>
      <c r="B53" s="1"/>
      <c r="C53" s="1"/>
      <c r="D53" s="1"/>
      <c r="E53" s="1"/>
      <c r="F53" s="1"/>
      <c r="G53" s="1"/>
      <c r="H53" s="1"/>
      <c r="I53" s="7"/>
      <c r="J53" s="7"/>
      <c r="K53" s="7"/>
    </row>
    <row r="54" spans="1:11" x14ac:dyDescent="0.25">
      <c r="A54" s="1"/>
      <c r="B54" s="1"/>
      <c r="C54" s="1"/>
      <c r="D54" s="1"/>
      <c r="E54" s="1"/>
      <c r="F54" s="1"/>
      <c r="G54" s="1"/>
      <c r="H54" s="1"/>
      <c r="I54" s="7"/>
      <c r="J54" s="7"/>
      <c r="K54" s="7"/>
    </row>
    <row r="55" spans="1:11" x14ac:dyDescent="0.25">
      <c r="A55" s="1"/>
      <c r="B55" s="1"/>
      <c r="C55" s="1"/>
      <c r="D55" s="1"/>
      <c r="E55" s="1"/>
      <c r="F55" s="1"/>
      <c r="G55" s="1"/>
      <c r="H55" s="1"/>
      <c r="I55" s="7"/>
      <c r="J55" s="7"/>
      <c r="K55" s="7"/>
    </row>
    <row r="56" spans="1:11" x14ac:dyDescent="0.25">
      <c r="A56" s="1"/>
      <c r="B56" s="1"/>
      <c r="C56" s="1"/>
      <c r="D56" s="1"/>
      <c r="E56" s="1"/>
      <c r="F56" s="1"/>
      <c r="G56" s="1"/>
      <c r="H56" s="1"/>
      <c r="I56" s="7"/>
      <c r="J56" s="7"/>
      <c r="K56" s="7"/>
    </row>
    <row r="57" spans="1:11" x14ac:dyDescent="0.25">
      <c r="A57" s="1"/>
      <c r="B57" s="1"/>
      <c r="C57" s="1"/>
      <c r="D57" s="1"/>
      <c r="E57" s="1"/>
      <c r="F57" s="1"/>
      <c r="G57" s="1"/>
      <c r="H57" s="1"/>
      <c r="I57" s="7"/>
      <c r="J57" s="7"/>
      <c r="K57" s="7"/>
    </row>
    <row r="58" spans="1:11" x14ac:dyDescent="0.25">
      <c r="A58" s="1"/>
      <c r="B58" s="1"/>
      <c r="C58" s="1"/>
      <c r="D58" s="1"/>
      <c r="E58" s="1"/>
      <c r="F58" s="1"/>
      <c r="G58" s="1"/>
      <c r="H58" s="1"/>
      <c r="I58" s="7"/>
      <c r="J58" s="7"/>
      <c r="K58" s="7"/>
    </row>
    <row r="59" spans="1:11" x14ac:dyDescent="0.25">
      <c r="A59" s="1"/>
      <c r="B59" s="1"/>
      <c r="C59" s="1"/>
      <c r="D59" s="1"/>
      <c r="E59" s="1"/>
      <c r="F59" s="1"/>
      <c r="G59" s="1"/>
      <c r="H59" s="1"/>
      <c r="I59" s="7"/>
      <c r="J59" s="7"/>
      <c r="K59" s="7"/>
    </row>
    <row r="60" spans="1:11" x14ac:dyDescent="0.25">
      <c r="A60" s="1"/>
      <c r="B60" s="1"/>
      <c r="C60" s="1"/>
      <c r="D60" s="1"/>
      <c r="E60" s="1"/>
      <c r="F60" s="1"/>
      <c r="G60" s="1"/>
      <c r="H60" s="1"/>
      <c r="I60" s="7"/>
      <c r="J60" s="7"/>
      <c r="K60" s="7"/>
    </row>
    <row r="61" spans="1:11" x14ac:dyDescent="0.25">
      <c r="A61" s="1"/>
      <c r="B61" s="1"/>
      <c r="C61" s="1"/>
      <c r="D61" s="1"/>
      <c r="E61" s="1"/>
      <c r="F61" s="1"/>
      <c r="G61" s="1"/>
      <c r="H61" s="1"/>
      <c r="I61" s="7"/>
      <c r="J61" s="7"/>
      <c r="K61" s="7"/>
    </row>
    <row r="62" spans="1:11" x14ac:dyDescent="0.25">
      <c r="A62" s="1"/>
      <c r="B62" s="1"/>
      <c r="C62" s="1"/>
      <c r="D62" s="1"/>
      <c r="E62" s="1"/>
      <c r="F62" s="1"/>
      <c r="G62" s="1"/>
      <c r="H62" s="1"/>
      <c r="I62" s="7"/>
      <c r="J62" s="7"/>
      <c r="K62" s="7"/>
    </row>
    <row r="63" spans="1:11" x14ac:dyDescent="0.25">
      <c r="A63" s="7"/>
      <c r="B63" s="7"/>
      <c r="C63" s="7"/>
      <c r="D63" s="7"/>
      <c r="E63" s="7"/>
      <c r="F63" s="7"/>
      <c r="G63" s="7"/>
      <c r="H63" s="7"/>
      <c r="I63" s="7"/>
      <c r="J63" s="7"/>
      <c r="K63" s="7"/>
    </row>
    <row r="64" spans="1:11" x14ac:dyDescent="0.25">
      <c r="A64" s="7"/>
      <c r="B64" s="7"/>
      <c r="C64" s="7"/>
      <c r="D64" s="7"/>
      <c r="E64" s="7"/>
      <c r="F64" s="7"/>
      <c r="G64" s="7"/>
      <c r="H64" s="7"/>
      <c r="I64" s="7"/>
      <c r="J64" s="7"/>
      <c r="K64" s="7"/>
    </row>
    <row r="65" spans="1:11" x14ac:dyDescent="0.25">
      <c r="A65" s="7"/>
      <c r="B65" s="7"/>
      <c r="C65" s="7"/>
      <c r="D65" s="7"/>
      <c r="E65" s="7"/>
      <c r="F65" s="7"/>
      <c r="G65" s="7"/>
      <c r="H65" s="7"/>
      <c r="I65" s="7"/>
      <c r="J65" s="7"/>
      <c r="K65" s="7"/>
    </row>
    <row r="66" spans="1:11" x14ac:dyDescent="0.25">
      <c r="A66" s="7"/>
      <c r="B66" s="7"/>
      <c r="C66" s="7"/>
      <c r="D66" s="7"/>
      <c r="E66" s="7"/>
      <c r="F66" s="7"/>
      <c r="G66" s="7"/>
      <c r="H66" s="7"/>
      <c r="I66" s="7"/>
      <c r="J66" s="7"/>
      <c r="K66" s="7"/>
    </row>
    <row r="67" spans="1:11" x14ac:dyDescent="0.25">
      <c r="A67" s="7"/>
      <c r="B67" s="7"/>
      <c r="C67" s="7"/>
      <c r="D67" s="7"/>
      <c r="E67" s="7"/>
      <c r="F67" s="7"/>
      <c r="G67" s="7"/>
      <c r="H67" s="7"/>
      <c r="I67" s="7"/>
      <c r="J67" s="7"/>
      <c r="K67" s="7"/>
    </row>
    <row r="68" spans="1:11" x14ac:dyDescent="0.25">
      <c r="A68" s="7"/>
      <c r="B68" s="7"/>
      <c r="C68" s="7"/>
      <c r="D68" s="7"/>
      <c r="E68" s="7"/>
      <c r="F68" s="7"/>
      <c r="G68" s="7"/>
      <c r="H68" s="7"/>
      <c r="I68" s="7"/>
      <c r="J68" s="7"/>
      <c r="K68" s="7"/>
    </row>
    <row r="69" spans="1:11" x14ac:dyDescent="0.25">
      <c r="A69" s="7"/>
      <c r="B69" s="7"/>
      <c r="C69" s="7"/>
      <c r="D69" s="7"/>
      <c r="E69" s="7"/>
      <c r="F69" s="7"/>
      <c r="G69" s="7"/>
      <c r="H69" s="7"/>
      <c r="I69" s="7"/>
      <c r="J69" s="7"/>
      <c r="K69" s="7"/>
    </row>
    <row r="70" spans="1:11" x14ac:dyDescent="0.25">
      <c r="A70" s="7"/>
      <c r="B70" s="7"/>
      <c r="C70" s="7"/>
      <c r="D70" s="7"/>
      <c r="E70" s="7"/>
      <c r="F70" s="7"/>
      <c r="G70" s="7"/>
      <c r="H70" s="7"/>
      <c r="I70" s="7"/>
      <c r="J70" s="7"/>
      <c r="K70" s="7"/>
    </row>
  </sheetData>
  <mergeCells count="11">
    <mergeCell ref="B11:G11"/>
    <mergeCell ref="A1:H1"/>
    <mergeCell ref="D5:G5"/>
    <mergeCell ref="D6:G6"/>
    <mergeCell ref="B9:G9"/>
    <mergeCell ref="B10:G10"/>
    <mergeCell ref="B12:G12"/>
    <mergeCell ref="E14:G16"/>
    <mergeCell ref="B19:C19"/>
    <mergeCell ref="A24:E24"/>
    <mergeCell ref="A46:B46"/>
  </mergeCells>
  <pageMargins left="0.70866141732283472" right="0.70866141732283472" top="0.78740157480314965" bottom="0.78740157480314965" header="0.31496062992125984" footer="0.31496062992125984"/>
  <pageSetup paperSize="9" scale="69" orientation="portrait" r:id="rId1"/>
  <headerFooter>
    <oddHeader>&amp;F</oddHeader>
    <oddFooter>&amp;CSeite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topLeftCell="A7" workbookViewId="0">
      <selection activeCell="E24" sqref="E24"/>
    </sheetView>
  </sheetViews>
  <sheetFormatPr baseColWidth="10" defaultRowHeight="12.75" x14ac:dyDescent="0.2"/>
  <cols>
    <col min="1" max="1" width="35.85546875" style="93" customWidth="1"/>
    <col min="2" max="2" width="24.5703125" style="93" customWidth="1"/>
    <col min="3" max="16384" width="11.42578125" style="93"/>
  </cols>
  <sheetData>
    <row r="1" spans="1:15" ht="27" thickBot="1" x14ac:dyDescent="0.45">
      <c r="A1" s="219" t="s">
        <v>201</v>
      </c>
      <c r="B1" s="220"/>
      <c r="C1" s="220"/>
      <c r="D1" s="220"/>
      <c r="E1" s="220"/>
      <c r="F1" s="220"/>
      <c r="G1" s="220"/>
      <c r="H1" s="220"/>
      <c r="I1" s="220"/>
      <c r="J1" s="221"/>
      <c r="K1" s="92"/>
      <c r="L1" s="92"/>
      <c r="M1" s="92"/>
      <c r="N1" s="92"/>
      <c r="O1" s="92"/>
    </row>
    <row r="2" spans="1:15" ht="15" x14ac:dyDescent="0.2">
      <c r="A2" s="125" t="s">
        <v>281</v>
      </c>
      <c r="B2" s="125"/>
      <c r="C2" s="125"/>
      <c r="D2" s="125"/>
      <c r="E2" s="125"/>
      <c r="F2" s="125"/>
      <c r="G2" s="125"/>
      <c r="H2" s="125"/>
      <c r="I2" s="125"/>
      <c r="J2" s="125"/>
      <c r="K2" s="92"/>
      <c r="L2" s="92"/>
      <c r="M2" s="92"/>
      <c r="N2" s="92"/>
      <c r="O2" s="92"/>
    </row>
    <row r="3" spans="1:15" ht="15" x14ac:dyDescent="0.2">
      <c r="A3" s="125" t="s">
        <v>275</v>
      </c>
      <c r="B3" s="125"/>
      <c r="C3" s="125"/>
      <c r="D3" s="125"/>
      <c r="E3" s="125"/>
      <c r="F3" s="125"/>
      <c r="G3" s="125"/>
      <c r="H3" s="125"/>
      <c r="I3" s="125"/>
      <c r="J3" s="125"/>
      <c r="K3" s="92"/>
      <c r="L3" s="92"/>
      <c r="M3" s="92"/>
      <c r="N3" s="92"/>
      <c r="O3" s="92"/>
    </row>
    <row r="4" spans="1:15" ht="15" x14ac:dyDescent="0.2">
      <c r="A4" s="97" t="s">
        <v>276</v>
      </c>
      <c r="B4" s="126">
        <v>10000</v>
      </c>
      <c r="C4" s="125"/>
      <c r="D4" s="125"/>
      <c r="E4" s="125"/>
      <c r="F4" s="125"/>
      <c r="G4" s="125"/>
      <c r="H4" s="125"/>
      <c r="I4" s="125"/>
      <c r="J4" s="125"/>
      <c r="K4" s="92"/>
      <c r="L4" s="92"/>
      <c r="M4" s="92"/>
      <c r="N4" s="92"/>
      <c r="O4" s="92"/>
    </row>
    <row r="5" spans="1:15" ht="15" x14ac:dyDescent="0.2">
      <c r="A5" s="97" t="s">
        <v>23</v>
      </c>
      <c r="B5" s="97">
        <v>10</v>
      </c>
      <c r="C5" s="127" t="s">
        <v>182</v>
      </c>
      <c r="D5" s="125"/>
      <c r="E5" s="125"/>
      <c r="F5" s="125"/>
      <c r="G5" s="125"/>
      <c r="H5" s="125"/>
      <c r="I5" s="125"/>
      <c r="J5" s="125"/>
      <c r="K5" s="92"/>
      <c r="L5" s="92"/>
      <c r="M5" s="92"/>
      <c r="N5" s="92"/>
      <c r="O5" s="92"/>
    </row>
    <row r="6" spans="1:15" ht="15" x14ac:dyDescent="0.2">
      <c r="A6" s="97" t="s">
        <v>29</v>
      </c>
      <c r="B6" s="128" t="s">
        <v>179</v>
      </c>
      <c r="C6" s="125"/>
      <c r="D6" s="125"/>
      <c r="E6" s="125"/>
      <c r="F6" s="125"/>
      <c r="G6" s="125"/>
      <c r="H6" s="125"/>
      <c r="I6" s="125"/>
      <c r="J6" s="125"/>
      <c r="K6" s="92"/>
      <c r="L6" s="92"/>
      <c r="M6" s="92"/>
      <c r="N6" s="92"/>
      <c r="O6" s="92"/>
    </row>
    <row r="7" spans="1:15" ht="15" x14ac:dyDescent="0.2">
      <c r="A7" s="97" t="s">
        <v>277</v>
      </c>
      <c r="B7" s="227" t="s">
        <v>285</v>
      </c>
      <c r="C7" s="227"/>
      <c r="D7" s="227"/>
      <c r="E7" s="227"/>
      <c r="F7" s="227"/>
      <c r="G7" s="227"/>
      <c r="H7" s="227"/>
      <c r="I7" s="227"/>
      <c r="J7" s="227"/>
      <c r="K7" s="92"/>
      <c r="L7" s="92"/>
      <c r="M7" s="92"/>
      <c r="N7" s="92"/>
      <c r="O7" s="92"/>
    </row>
    <row r="8" spans="1:15" ht="15" x14ac:dyDescent="0.2">
      <c r="A8" s="97" t="s">
        <v>278</v>
      </c>
      <c r="B8" s="227" t="s">
        <v>178</v>
      </c>
      <c r="C8" s="227"/>
      <c r="D8" s="227"/>
      <c r="E8" s="227"/>
      <c r="F8" s="227"/>
      <c r="G8" s="227"/>
      <c r="H8" s="227"/>
      <c r="I8" s="227"/>
      <c r="J8" s="227"/>
      <c r="K8" s="92"/>
      <c r="L8" s="92"/>
      <c r="M8" s="92"/>
      <c r="N8" s="92"/>
      <c r="O8" s="92"/>
    </row>
    <row r="9" spans="1:15" ht="15" x14ac:dyDescent="0.2">
      <c r="A9" s="129"/>
      <c r="B9" s="125"/>
      <c r="C9" s="125"/>
      <c r="D9" s="125"/>
      <c r="E9" s="125"/>
      <c r="F9" s="125"/>
      <c r="G9" s="125"/>
      <c r="H9" s="125"/>
      <c r="I9" s="125"/>
      <c r="J9" s="125"/>
      <c r="K9" s="92"/>
      <c r="L9" s="92"/>
      <c r="M9" s="92"/>
      <c r="N9" s="92"/>
      <c r="O9" s="92"/>
    </row>
    <row r="10" spans="1:15" ht="15" x14ac:dyDescent="0.2">
      <c r="A10" s="97" t="s">
        <v>35</v>
      </c>
      <c r="B10" s="125" t="s">
        <v>279</v>
      </c>
      <c r="C10" s="125"/>
      <c r="D10" s="125"/>
      <c r="E10" s="127" t="s">
        <v>177</v>
      </c>
      <c r="F10" s="127">
        <v>9.6717718711743055E-3</v>
      </c>
      <c r="G10" s="125"/>
      <c r="H10" s="125"/>
      <c r="I10" s="125"/>
      <c r="J10" s="125"/>
      <c r="K10" s="92"/>
      <c r="L10" s="92"/>
      <c r="M10" s="92"/>
      <c r="N10" s="92"/>
      <c r="O10" s="92"/>
    </row>
    <row r="11" spans="1:15" ht="15" x14ac:dyDescent="0.2">
      <c r="A11" s="129"/>
      <c r="B11" s="125" t="s">
        <v>280</v>
      </c>
      <c r="C11" s="125"/>
      <c r="D11" s="125"/>
      <c r="E11" s="127" t="s">
        <v>177</v>
      </c>
      <c r="F11" s="131">
        <v>96.717718711743061</v>
      </c>
      <c r="G11" s="125"/>
      <c r="H11" s="125"/>
      <c r="I11" s="125"/>
      <c r="J11" s="125"/>
      <c r="K11" s="92"/>
      <c r="L11" s="92"/>
      <c r="M11" s="92"/>
      <c r="N11" s="92"/>
      <c r="O11" s="92"/>
    </row>
    <row r="12" spans="1:15" ht="36" customHeight="1" x14ac:dyDescent="0.2">
      <c r="A12" s="228" t="s">
        <v>282</v>
      </c>
      <c r="B12" s="228"/>
      <c r="C12" s="228"/>
      <c r="D12" s="228"/>
      <c r="E12" s="228"/>
      <c r="F12" s="228"/>
      <c r="G12" s="228"/>
      <c r="H12" s="228"/>
      <c r="I12" s="228"/>
      <c r="J12" s="228"/>
      <c r="K12" s="92"/>
      <c r="L12" s="92"/>
      <c r="M12" s="92"/>
      <c r="N12" s="92"/>
      <c r="O12" s="92"/>
    </row>
    <row r="13" spans="1:15" ht="15" x14ac:dyDescent="0.2">
      <c r="A13" s="129"/>
      <c r="B13" s="125"/>
      <c r="C13" s="125"/>
      <c r="D13" s="125"/>
      <c r="E13" s="125"/>
      <c r="F13" s="125"/>
      <c r="G13" s="125"/>
      <c r="H13" s="125"/>
      <c r="I13" s="125"/>
      <c r="J13" s="125"/>
      <c r="K13" s="92"/>
      <c r="L13" s="92"/>
      <c r="M13" s="92"/>
      <c r="N13" s="92"/>
      <c r="O13" s="92"/>
    </row>
    <row r="14" spans="1:15" x14ac:dyDescent="0.2">
      <c r="A14" s="226" t="s">
        <v>251</v>
      </c>
      <c r="B14" s="226"/>
      <c r="C14" s="226"/>
      <c r="D14" s="94"/>
      <c r="E14" s="94"/>
      <c r="F14" s="94"/>
      <c r="G14" s="94"/>
      <c r="H14" s="94"/>
      <c r="I14" s="94"/>
      <c r="J14" s="94"/>
      <c r="K14" s="92"/>
      <c r="L14" s="92"/>
      <c r="M14" s="92"/>
      <c r="N14" s="92"/>
      <c r="O14" s="92"/>
    </row>
    <row r="15" spans="1:15" ht="26.25" x14ac:dyDescent="0.4">
      <c r="A15" s="95"/>
      <c r="B15" s="94"/>
      <c r="C15" s="94"/>
      <c r="D15" s="94"/>
      <c r="E15" s="94"/>
      <c r="F15" s="94"/>
      <c r="G15" s="222" t="s">
        <v>180</v>
      </c>
      <c r="H15" s="223"/>
      <c r="I15" s="223"/>
      <c r="J15" s="224"/>
      <c r="K15" s="92"/>
      <c r="L15" s="92"/>
      <c r="M15" s="92"/>
      <c r="N15" s="92"/>
      <c r="O15" s="92"/>
    </row>
    <row r="16" spans="1:15" ht="18" x14ac:dyDescent="0.25">
      <c r="A16" s="96" t="s">
        <v>181</v>
      </c>
      <c r="B16" s="97">
        <f>F21</f>
        <v>3.0416666666666665</v>
      </c>
      <c r="C16" s="94"/>
      <c r="D16" s="94"/>
      <c r="E16" s="94"/>
      <c r="F16" s="94"/>
      <c r="G16" s="98" t="s">
        <v>182</v>
      </c>
      <c r="H16" s="98" t="s">
        <v>183</v>
      </c>
      <c r="I16" s="98" t="s">
        <v>184</v>
      </c>
      <c r="J16" s="98" t="s">
        <v>152</v>
      </c>
      <c r="K16" s="92"/>
      <c r="L16" s="92"/>
      <c r="M16" s="92"/>
      <c r="N16" s="92"/>
      <c r="O16" s="92"/>
    </row>
    <row r="17" spans="1:15" ht="18" x14ac:dyDescent="0.25">
      <c r="A17" s="96" t="s">
        <v>185</v>
      </c>
      <c r="B17" s="118">
        <v>120</v>
      </c>
      <c r="C17" s="94"/>
      <c r="D17" s="94"/>
      <c r="E17" s="94"/>
      <c r="F17" s="94"/>
      <c r="G17" s="122">
        <v>10</v>
      </c>
      <c r="H17" s="98">
        <f>G17*2</f>
        <v>20</v>
      </c>
      <c r="I17" s="98">
        <f>G17*4</f>
        <v>40</v>
      </c>
      <c r="J17" s="98">
        <f>G17*12</f>
        <v>120</v>
      </c>
      <c r="K17" s="92"/>
      <c r="L17" s="92"/>
      <c r="M17" s="92"/>
      <c r="N17" s="92"/>
      <c r="O17" s="92"/>
    </row>
    <row r="18" spans="1:15" ht="15" x14ac:dyDescent="0.2">
      <c r="A18" s="96" t="s">
        <v>199</v>
      </c>
      <c r="B18" s="119">
        <v>10000</v>
      </c>
      <c r="C18" s="94"/>
      <c r="D18" s="94"/>
      <c r="E18" s="94"/>
      <c r="F18" s="94"/>
      <c r="G18" s="94"/>
      <c r="H18" s="94"/>
      <c r="I18" s="94"/>
      <c r="J18" s="94"/>
      <c r="K18" s="92"/>
      <c r="L18" s="92"/>
      <c r="M18" s="92"/>
      <c r="N18" s="92"/>
      <c r="O18" s="92"/>
    </row>
    <row r="19" spans="1:15" ht="30" x14ac:dyDescent="0.2">
      <c r="A19" s="130" t="s">
        <v>200</v>
      </c>
      <c r="B19" s="100">
        <f>(B20^B17*(B20-1))/((B20^B17)-1)</f>
        <v>9.6717718711743055E-3</v>
      </c>
      <c r="C19" s="94"/>
      <c r="D19" s="94"/>
      <c r="E19" s="94"/>
      <c r="F19" s="94"/>
      <c r="G19" s="94"/>
      <c r="H19" s="94"/>
      <c r="I19" s="94"/>
      <c r="J19" s="94"/>
      <c r="K19" s="92"/>
      <c r="L19" s="92"/>
      <c r="M19" s="92"/>
      <c r="N19" s="92"/>
      <c r="O19" s="92"/>
    </row>
    <row r="20" spans="1:15" ht="51" x14ac:dyDescent="0.2">
      <c r="A20" s="99" t="s">
        <v>186</v>
      </c>
      <c r="B20" s="100">
        <f>(1+B21/B22)^(B22/B23)</f>
        <v>1.0025283244105232</v>
      </c>
      <c r="C20" s="94"/>
      <c r="D20" s="94"/>
      <c r="E20" s="101" t="s">
        <v>284</v>
      </c>
      <c r="F20" s="101" t="s">
        <v>187</v>
      </c>
      <c r="G20" s="222" t="s">
        <v>188</v>
      </c>
      <c r="H20" s="223"/>
      <c r="I20" s="223"/>
      <c r="J20" s="224"/>
      <c r="K20" s="92"/>
      <c r="L20" s="92"/>
      <c r="M20" s="92"/>
      <c r="N20" s="92"/>
      <c r="O20" s="92"/>
    </row>
    <row r="21" spans="1:15" ht="18" x14ac:dyDescent="0.25">
      <c r="A21" s="96" t="s">
        <v>189</v>
      </c>
      <c r="B21" s="96">
        <f>B16/100</f>
        <v>3.0416666666666665E-2</v>
      </c>
      <c r="C21" s="94"/>
      <c r="D21" s="94"/>
      <c r="E21" s="121">
        <v>3</v>
      </c>
      <c r="F21" s="102">
        <f>E21/360*365</f>
        <v>3.0416666666666665</v>
      </c>
      <c r="G21" s="98" t="s">
        <v>190</v>
      </c>
      <c r="H21" s="98" t="s">
        <v>191</v>
      </c>
      <c r="I21" s="98" t="s">
        <v>192</v>
      </c>
      <c r="J21" s="98" t="s">
        <v>193</v>
      </c>
      <c r="K21" s="92"/>
      <c r="L21" s="92"/>
      <c r="M21" s="92"/>
      <c r="N21" s="92"/>
      <c r="O21" s="92"/>
    </row>
    <row r="22" spans="1:15" ht="18" x14ac:dyDescent="0.25">
      <c r="A22" s="96" t="s">
        <v>194</v>
      </c>
      <c r="B22" s="118">
        <v>4</v>
      </c>
      <c r="C22" s="94"/>
      <c r="D22" s="94"/>
      <c r="E22" s="94"/>
      <c r="F22" s="94"/>
      <c r="G22" s="103">
        <f>F21</f>
        <v>3.0416666666666665</v>
      </c>
      <c r="H22" s="103">
        <f>G22/2</f>
        <v>1.5208333333333333</v>
      </c>
      <c r="I22" s="103">
        <f>G22/4</f>
        <v>0.76041666666666663</v>
      </c>
      <c r="J22" s="103">
        <f>G22/12</f>
        <v>0.25347222222222221</v>
      </c>
      <c r="K22" s="92"/>
      <c r="L22" s="92"/>
      <c r="M22" s="92"/>
      <c r="N22" s="92"/>
      <c r="O22" s="92"/>
    </row>
    <row r="23" spans="1:15" ht="15" x14ac:dyDescent="0.2">
      <c r="A23" s="96" t="s">
        <v>195</v>
      </c>
      <c r="B23" s="118">
        <v>12</v>
      </c>
      <c r="C23" s="94"/>
      <c r="D23" s="94"/>
      <c r="E23" s="94"/>
      <c r="F23" s="94"/>
      <c r="G23" s="94"/>
      <c r="H23" s="94"/>
      <c r="I23" s="94"/>
      <c r="J23" s="94"/>
      <c r="K23" s="92"/>
      <c r="L23" s="92"/>
      <c r="M23" s="92"/>
      <c r="N23" s="92"/>
      <c r="O23" s="92"/>
    </row>
    <row r="24" spans="1:15" ht="15" x14ac:dyDescent="0.2">
      <c r="A24" s="96" t="s">
        <v>274</v>
      </c>
      <c r="B24" s="104">
        <f>B18*B19</f>
        <v>96.717718711743061</v>
      </c>
      <c r="C24" s="94"/>
      <c r="D24" s="94"/>
      <c r="E24" s="94"/>
      <c r="F24" s="94"/>
      <c r="G24" s="94"/>
      <c r="H24" s="94"/>
      <c r="I24" s="94"/>
      <c r="J24" s="94"/>
      <c r="K24" s="92"/>
      <c r="L24" s="92"/>
      <c r="M24" s="92"/>
      <c r="N24" s="92"/>
      <c r="O24" s="92"/>
    </row>
    <row r="25" spans="1:15" ht="15" x14ac:dyDescent="0.2">
      <c r="A25" s="96"/>
      <c r="B25" s="104"/>
      <c r="C25" s="94"/>
      <c r="D25" s="94"/>
      <c r="E25" s="94"/>
      <c r="F25" s="94"/>
      <c r="G25" s="94"/>
      <c r="H25" s="94"/>
      <c r="I25" s="94"/>
      <c r="J25" s="94"/>
      <c r="K25" s="92"/>
      <c r="L25" s="92"/>
      <c r="M25" s="92"/>
      <c r="N25" s="92"/>
      <c r="O25" s="92"/>
    </row>
    <row r="26" spans="1:15" ht="15" x14ac:dyDescent="0.2">
      <c r="A26" s="96" t="s">
        <v>196</v>
      </c>
      <c r="B26" s="104">
        <f>B24*B17</f>
        <v>11606.126245409167</v>
      </c>
      <c r="C26" s="94"/>
      <c r="D26" s="94"/>
      <c r="E26" s="94"/>
      <c r="F26" s="94"/>
      <c r="G26" s="94"/>
      <c r="H26" s="94"/>
      <c r="I26" s="94"/>
      <c r="J26" s="94"/>
      <c r="K26" s="92"/>
      <c r="L26" s="92"/>
      <c r="M26" s="92"/>
      <c r="N26" s="92"/>
      <c r="O26" s="92"/>
    </row>
    <row r="27" spans="1:15" ht="15" x14ac:dyDescent="0.2">
      <c r="A27" s="105"/>
      <c r="B27" s="105"/>
      <c r="C27" s="94"/>
      <c r="D27" s="94"/>
      <c r="E27" s="94"/>
      <c r="F27" s="94"/>
      <c r="G27" s="94"/>
      <c r="H27" s="94"/>
      <c r="I27" s="94"/>
      <c r="J27" s="94"/>
      <c r="K27" s="92"/>
      <c r="L27" s="92"/>
      <c r="M27" s="92"/>
      <c r="N27" s="92"/>
      <c r="O27" s="92"/>
    </row>
    <row r="28" spans="1:15" ht="15" x14ac:dyDescent="0.2">
      <c r="A28" s="96" t="s">
        <v>197</v>
      </c>
      <c r="B28" s="120"/>
      <c r="C28" s="94"/>
      <c r="D28" s="94"/>
      <c r="E28" s="94"/>
      <c r="F28" s="94"/>
      <c r="G28" s="94"/>
      <c r="H28" s="94"/>
      <c r="I28" s="94"/>
      <c r="J28" s="94"/>
      <c r="K28" s="92"/>
      <c r="L28" s="92"/>
      <c r="M28" s="92"/>
      <c r="N28" s="92"/>
      <c r="O28" s="92"/>
    </row>
    <row r="29" spans="1:15" ht="15.75" x14ac:dyDescent="0.25">
      <c r="A29" s="96" t="s">
        <v>198</v>
      </c>
      <c r="B29" s="96">
        <f>B28/B22</f>
        <v>0</v>
      </c>
      <c r="C29" s="94"/>
      <c r="D29" s="94"/>
      <c r="E29" s="94"/>
      <c r="F29" s="94"/>
      <c r="G29" s="94"/>
      <c r="H29" s="94"/>
      <c r="I29" s="94"/>
      <c r="J29" s="94"/>
      <c r="K29" s="92"/>
      <c r="L29" s="92"/>
      <c r="M29" s="92"/>
      <c r="N29" s="92"/>
      <c r="O29" s="92"/>
    </row>
    <row r="30" spans="1:15" ht="15" x14ac:dyDescent="0.2">
      <c r="A30" s="96" t="s">
        <v>273</v>
      </c>
      <c r="B30" s="104">
        <f>SUM(B29+B24)</f>
        <v>96.717718711743061</v>
      </c>
      <c r="C30" s="94"/>
      <c r="D30" s="94"/>
      <c r="E30" s="94"/>
      <c r="F30" s="94"/>
      <c r="G30" s="94"/>
      <c r="H30" s="94"/>
      <c r="I30" s="94"/>
      <c r="J30" s="94"/>
      <c r="K30" s="92"/>
      <c r="L30" s="92"/>
      <c r="M30" s="92"/>
      <c r="N30" s="92"/>
      <c r="O30" s="92"/>
    </row>
    <row r="31" spans="1:15" ht="15" x14ac:dyDescent="0.2">
      <c r="A31" s="106"/>
      <c r="B31" s="107"/>
      <c r="C31" s="94"/>
      <c r="D31" s="94"/>
      <c r="E31" s="94"/>
      <c r="F31" s="94"/>
      <c r="G31" s="94"/>
      <c r="H31" s="94"/>
      <c r="I31" s="94"/>
      <c r="J31" s="94"/>
      <c r="K31" s="92"/>
      <c r="L31" s="92"/>
      <c r="M31" s="92"/>
      <c r="N31" s="92"/>
      <c r="O31" s="92"/>
    </row>
    <row r="32" spans="1:15" ht="30" customHeight="1" x14ac:dyDescent="0.2">
      <c r="A32" s="225" t="s">
        <v>250</v>
      </c>
      <c r="B32" s="225"/>
      <c r="C32" s="225"/>
      <c r="D32" s="225"/>
      <c r="E32" s="225"/>
      <c r="F32" s="225"/>
      <c r="G32" s="225"/>
      <c r="H32" s="225"/>
      <c r="I32" s="225"/>
      <c r="J32" s="225"/>
      <c r="K32" s="92"/>
      <c r="L32" s="92"/>
      <c r="M32" s="92"/>
      <c r="N32" s="92"/>
      <c r="O32" s="92"/>
    </row>
    <row r="33" spans="1:15" x14ac:dyDescent="0.2">
      <c r="A33" s="92"/>
      <c r="B33" s="92"/>
      <c r="C33" s="92"/>
      <c r="D33" s="92"/>
      <c r="E33" s="92"/>
      <c r="F33" s="92"/>
      <c r="G33" s="92"/>
      <c r="H33" s="92"/>
      <c r="I33" s="92"/>
      <c r="J33" s="92"/>
      <c r="K33" s="92"/>
      <c r="L33" s="92"/>
      <c r="M33" s="92"/>
      <c r="N33" s="92"/>
      <c r="O33" s="92"/>
    </row>
    <row r="34" spans="1:15" x14ac:dyDescent="0.2">
      <c r="A34" s="92"/>
      <c r="B34" s="92"/>
      <c r="C34" s="92"/>
      <c r="D34" s="92"/>
      <c r="E34" s="92"/>
      <c r="F34" s="92"/>
      <c r="G34" s="92"/>
      <c r="H34" s="92"/>
      <c r="I34" s="92"/>
      <c r="J34" s="92"/>
      <c r="K34" s="92"/>
      <c r="L34" s="92"/>
      <c r="M34" s="92"/>
      <c r="N34" s="92"/>
      <c r="O34" s="92"/>
    </row>
    <row r="35" spans="1:15" x14ac:dyDescent="0.2">
      <c r="A35" s="92"/>
      <c r="B35" s="92"/>
      <c r="C35" s="92"/>
      <c r="D35" s="92"/>
      <c r="E35" s="92"/>
      <c r="F35" s="92"/>
      <c r="G35" s="92"/>
      <c r="H35" s="92"/>
      <c r="I35" s="92"/>
      <c r="J35" s="92"/>
      <c r="K35" s="92"/>
      <c r="L35" s="92"/>
      <c r="M35" s="92"/>
      <c r="N35" s="92"/>
      <c r="O35" s="92"/>
    </row>
    <row r="36" spans="1:15" x14ac:dyDescent="0.2">
      <c r="A36" s="92"/>
      <c r="B36" s="92"/>
      <c r="C36" s="92"/>
      <c r="D36" s="92"/>
      <c r="E36" s="92"/>
      <c r="F36" s="92"/>
      <c r="G36" s="92"/>
      <c r="H36" s="92"/>
      <c r="I36" s="92"/>
      <c r="J36" s="92"/>
      <c r="K36" s="92"/>
      <c r="L36" s="92"/>
      <c r="M36" s="92"/>
      <c r="N36" s="92"/>
      <c r="O36" s="92"/>
    </row>
    <row r="37" spans="1:15" x14ac:dyDescent="0.2">
      <c r="A37" s="92"/>
      <c r="B37" s="92"/>
      <c r="C37" s="92"/>
      <c r="D37" s="92"/>
      <c r="E37" s="92"/>
      <c r="F37" s="92"/>
      <c r="G37" s="92"/>
      <c r="H37" s="92"/>
      <c r="I37" s="92"/>
      <c r="J37" s="92"/>
      <c r="K37" s="92"/>
      <c r="L37" s="92"/>
      <c r="M37" s="92"/>
      <c r="N37" s="92"/>
      <c r="O37" s="92"/>
    </row>
    <row r="38" spans="1:15" x14ac:dyDescent="0.2">
      <c r="A38" s="92"/>
      <c r="B38" s="92"/>
      <c r="C38" s="92"/>
      <c r="D38" s="92"/>
      <c r="E38" s="92"/>
      <c r="F38" s="92"/>
      <c r="G38" s="92"/>
      <c r="H38" s="92"/>
      <c r="I38" s="92"/>
      <c r="J38" s="92"/>
      <c r="K38" s="92"/>
      <c r="L38" s="92"/>
      <c r="M38" s="92"/>
      <c r="N38" s="92"/>
      <c r="O38" s="92"/>
    </row>
    <row r="39" spans="1:15" x14ac:dyDescent="0.2">
      <c r="A39" s="92"/>
      <c r="B39" s="92"/>
      <c r="C39" s="92"/>
      <c r="D39" s="92"/>
      <c r="E39" s="92"/>
      <c r="F39" s="92"/>
      <c r="G39" s="92"/>
      <c r="H39" s="92"/>
      <c r="I39" s="92"/>
      <c r="J39" s="92"/>
      <c r="K39" s="92"/>
      <c r="L39" s="92"/>
      <c r="M39" s="92"/>
      <c r="N39" s="92"/>
      <c r="O39" s="92"/>
    </row>
    <row r="40" spans="1:15" x14ac:dyDescent="0.2">
      <c r="A40" s="92"/>
      <c r="B40" s="92"/>
      <c r="C40" s="92"/>
      <c r="D40" s="92"/>
      <c r="E40" s="92"/>
      <c r="F40" s="92"/>
      <c r="G40" s="92"/>
      <c r="H40" s="92"/>
      <c r="I40" s="92"/>
      <c r="J40" s="92"/>
      <c r="K40" s="92"/>
      <c r="L40" s="92"/>
      <c r="M40" s="92"/>
      <c r="N40" s="92"/>
      <c r="O40" s="92"/>
    </row>
    <row r="41" spans="1:15" x14ac:dyDescent="0.2">
      <c r="A41" s="92"/>
      <c r="B41" s="92"/>
      <c r="C41" s="92"/>
      <c r="D41" s="92"/>
      <c r="E41" s="92"/>
      <c r="F41" s="92"/>
      <c r="G41" s="92"/>
      <c r="H41" s="92"/>
      <c r="I41" s="92"/>
      <c r="J41" s="92"/>
      <c r="K41" s="92"/>
      <c r="L41" s="92"/>
      <c r="M41" s="92"/>
      <c r="N41" s="92"/>
      <c r="O41" s="92"/>
    </row>
    <row r="42" spans="1:15" x14ac:dyDescent="0.2">
      <c r="A42" s="92"/>
      <c r="B42" s="92"/>
      <c r="C42" s="92"/>
      <c r="D42" s="92"/>
      <c r="E42" s="92"/>
      <c r="F42" s="92"/>
      <c r="G42" s="92"/>
      <c r="H42" s="92"/>
      <c r="I42" s="92"/>
      <c r="J42" s="92"/>
      <c r="K42" s="92"/>
      <c r="L42" s="92"/>
      <c r="M42" s="92"/>
      <c r="N42" s="92"/>
      <c r="O42" s="92"/>
    </row>
    <row r="43" spans="1:15" x14ac:dyDescent="0.2">
      <c r="A43" s="92"/>
      <c r="B43" s="92"/>
      <c r="C43" s="92"/>
      <c r="D43" s="92"/>
      <c r="E43" s="92"/>
      <c r="F43" s="92"/>
      <c r="G43" s="92"/>
      <c r="H43" s="92"/>
      <c r="I43" s="92"/>
      <c r="J43" s="92"/>
      <c r="K43" s="92"/>
      <c r="L43" s="92"/>
      <c r="M43" s="92"/>
      <c r="N43" s="92"/>
      <c r="O43" s="92"/>
    </row>
    <row r="44" spans="1:15" x14ac:dyDescent="0.2">
      <c r="A44" s="92"/>
      <c r="B44" s="92"/>
      <c r="C44" s="92"/>
      <c r="D44" s="92"/>
      <c r="E44" s="92"/>
      <c r="F44" s="92"/>
      <c r="G44" s="92"/>
      <c r="H44" s="92"/>
      <c r="I44" s="92"/>
      <c r="J44" s="92"/>
      <c r="K44" s="92"/>
      <c r="L44" s="92"/>
      <c r="M44" s="92"/>
      <c r="N44" s="92"/>
      <c r="O44" s="92"/>
    </row>
  </sheetData>
  <sheetProtection selectLockedCells="1"/>
  <mergeCells count="8">
    <mergeCell ref="A1:J1"/>
    <mergeCell ref="G15:J15"/>
    <mergeCell ref="G20:J20"/>
    <mergeCell ref="A32:J32"/>
    <mergeCell ref="A14:C14"/>
    <mergeCell ref="B7:J7"/>
    <mergeCell ref="B8:J8"/>
    <mergeCell ref="A12:J12"/>
  </mergeCells>
  <pageMargins left="0.78740157480314965" right="0.78740157480314965" top="0.98425196850393704" bottom="0.98425196850393704" header="0.51181102362204722" footer="0.51181102362204722"/>
  <pageSetup paperSize="9" scale="78" orientation="landscape" r:id="rId1"/>
  <headerFooter alignWithMargins="0">
    <oddHeader>&amp;F</oddHeader>
    <oddFooter>&amp;CSeite 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topLeftCell="A37" workbookViewId="0">
      <selection activeCell="B4" sqref="B4:E4"/>
    </sheetView>
  </sheetViews>
  <sheetFormatPr baseColWidth="10" defaultRowHeight="15" x14ac:dyDescent="0.25"/>
  <cols>
    <col min="1" max="1" width="14" customWidth="1"/>
    <col min="2" max="2" width="12.7109375" customWidth="1"/>
    <col min="3" max="3" width="15.42578125" customWidth="1"/>
    <col min="4" max="4" width="14.5703125" bestFit="1" customWidth="1"/>
    <col min="5" max="5" width="12.7109375" bestFit="1" customWidth="1"/>
    <col min="6" max="6" width="11.7109375" bestFit="1" customWidth="1"/>
    <col min="7" max="7" width="16.7109375" customWidth="1"/>
  </cols>
  <sheetData>
    <row r="1" spans="1:14" ht="27" thickBot="1" x14ac:dyDescent="0.45">
      <c r="A1" s="139" t="s">
        <v>293</v>
      </c>
      <c r="B1" s="140"/>
      <c r="C1" s="140"/>
      <c r="D1" s="140"/>
      <c r="E1" s="140"/>
      <c r="F1" s="140"/>
      <c r="G1" s="140"/>
      <c r="H1" s="140"/>
      <c r="I1" s="140"/>
      <c r="J1" s="140"/>
      <c r="K1" s="141"/>
      <c r="L1" s="7"/>
      <c r="M1" s="7"/>
      <c r="N1" s="7"/>
    </row>
    <row r="2" spans="1:14" ht="58.5" customHeight="1" x14ac:dyDescent="0.25">
      <c r="A2" s="142" t="s">
        <v>294</v>
      </c>
      <c r="B2" s="142"/>
      <c r="C2" s="142"/>
      <c r="D2" s="142"/>
      <c r="E2" s="142"/>
      <c r="F2" s="142"/>
      <c r="G2" s="142"/>
      <c r="H2" s="142"/>
      <c r="I2" s="1"/>
      <c r="J2" s="1"/>
      <c r="K2" s="1"/>
      <c r="L2" s="7"/>
      <c r="M2" s="7"/>
      <c r="N2" s="7"/>
    </row>
    <row r="3" spans="1:14" ht="15.75" thickBot="1" x14ac:dyDescent="0.3">
      <c r="A3" s="1"/>
      <c r="B3" s="1"/>
      <c r="C3" s="1"/>
      <c r="D3" s="1"/>
      <c r="E3" s="1"/>
      <c r="F3" s="1"/>
      <c r="G3" s="1"/>
      <c r="H3" s="1"/>
      <c r="I3" s="1"/>
      <c r="J3" s="1"/>
      <c r="K3" s="1"/>
      <c r="L3" s="7"/>
      <c r="M3" s="7"/>
      <c r="N3" s="7"/>
    </row>
    <row r="4" spans="1:14" ht="49.15" customHeight="1" thickBot="1" x14ac:dyDescent="0.3">
      <c r="A4" s="1"/>
      <c r="B4" s="238" t="s">
        <v>232</v>
      </c>
      <c r="C4" s="239"/>
      <c r="D4" s="239"/>
      <c r="E4" s="240"/>
      <c r="F4" s="169" t="s">
        <v>4</v>
      </c>
      <c r="G4" s="170"/>
      <c r="H4" s="171"/>
      <c r="I4" s="1"/>
      <c r="J4" s="1"/>
      <c r="K4" s="1"/>
      <c r="L4" s="7"/>
      <c r="M4" s="7"/>
      <c r="N4" s="7"/>
    </row>
    <row r="5" spans="1:14" ht="15.75" customHeight="1" x14ac:dyDescent="0.25">
      <c r="A5" s="1"/>
      <c r="B5" s="56"/>
      <c r="C5" s="56"/>
      <c r="D5" s="56"/>
      <c r="E5" s="56"/>
      <c r="F5" s="39"/>
      <c r="G5" s="39"/>
      <c r="H5" s="39"/>
      <c r="I5" s="1"/>
      <c r="J5" s="1"/>
      <c r="K5" s="1"/>
      <c r="L5" s="7"/>
      <c r="M5" s="7"/>
      <c r="N5" s="7"/>
    </row>
    <row r="6" spans="1:14" ht="16.5" customHeight="1" x14ac:dyDescent="0.25">
      <c r="A6" s="1"/>
      <c r="B6" s="41" t="s">
        <v>203</v>
      </c>
      <c r="C6" s="172" t="s">
        <v>204</v>
      </c>
      <c r="D6" s="173"/>
      <c r="E6" s="174"/>
      <c r="F6" s="40"/>
      <c r="G6" s="40"/>
      <c r="H6" s="39"/>
      <c r="I6" s="1"/>
      <c r="J6" s="1"/>
      <c r="K6" s="1"/>
      <c r="L6" s="7"/>
      <c r="M6" s="7"/>
      <c r="N6" s="7"/>
    </row>
    <row r="7" spans="1:14" ht="16.5" customHeight="1" x14ac:dyDescent="0.25">
      <c r="A7" s="1"/>
      <c r="B7" s="41" t="s">
        <v>212</v>
      </c>
      <c r="C7" s="172" t="s">
        <v>76</v>
      </c>
      <c r="D7" s="173"/>
      <c r="E7" s="174"/>
      <c r="F7" s="40"/>
      <c r="G7" s="40"/>
      <c r="H7" s="39"/>
      <c r="I7" s="1"/>
      <c r="J7" s="1"/>
      <c r="K7" s="1"/>
      <c r="L7" s="7"/>
      <c r="M7" s="7"/>
      <c r="N7" s="7"/>
    </row>
    <row r="8" spans="1:14" ht="16.5" customHeight="1" x14ac:dyDescent="0.25">
      <c r="A8" s="1"/>
      <c r="B8" s="41" t="s">
        <v>79</v>
      </c>
      <c r="C8" s="172" t="s">
        <v>80</v>
      </c>
      <c r="D8" s="173"/>
      <c r="E8" s="174"/>
      <c r="F8" s="40"/>
      <c r="G8" s="40"/>
      <c r="H8" s="39"/>
      <c r="I8" s="1"/>
      <c r="J8" s="1"/>
      <c r="K8" s="1"/>
      <c r="L8" s="7"/>
      <c r="M8" s="7"/>
      <c r="N8" s="7"/>
    </row>
    <row r="9" spans="1:14" ht="16.5" customHeight="1" x14ac:dyDescent="0.25">
      <c r="A9" s="1"/>
      <c r="B9" s="41" t="s">
        <v>77</v>
      </c>
      <c r="C9" s="229" t="s">
        <v>78</v>
      </c>
      <c r="D9" s="229"/>
      <c r="E9" s="229"/>
      <c r="F9" s="40"/>
      <c r="G9" s="40"/>
      <c r="H9" s="39"/>
      <c r="I9" s="1"/>
      <c r="J9" s="1"/>
      <c r="K9" s="1"/>
      <c r="L9" s="7"/>
      <c r="M9" s="7"/>
      <c r="N9" s="7"/>
    </row>
    <row r="10" spans="1:14" ht="16.5" customHeight="1" x14ac:dyDescent="0.25">
      <c r="A10" s="1"/>
      <c r="B10" s="41" t="s">
        <v>216</v>
      </c>
      <c r="C10" s="229" t="s">
        <v>180</v>
      </c>
      <c r="D10" s="229"/>
      <c r="E10" s="229"/>
      <c r="F10" s="40"/>
      <c r="G10" s="40"/>
      <c r="H10" s="39"/>
      <c r="I10" s="1"/>
      <c r="J10" s="1"/>
      <c r="K10" s="1"/>
      <c r="L10" s="7"/>
      <c r="M10" s="7"/>
      <c r="N10" s="7"/>
    </row>
    <row r="11" spans="1:14" ht="15.75" thickBot="1" x14ac:dyDescent="0.3">
      <c r="A11" s="1"/>
      <c r="B11" s="1"/>
      <c r="C11" s="1"/>
      <c r="D11" s="1"/>
      <c r="E11" s="1"/>
      <c r="F11" s="1"/>
      <c r="G11" s="1"/>
      <c r="H11" s="1"/>
      <c r="I11" s="1"/>
      <c r="J11" s="1"/>
      <c r="K11" s="1"/>
      <c r="L11" s="7"/>
      <c r="M11" s="7"/>
      <c r="N11" s="7"/>
    </row>
    <row r="12" spans="1:14" ht="16.5" thickBot="1" x14ac:dyDescent="0.3">
      <c r="A12" s="1"/>
      <c r="B12" s="232" t="s">
        <v>224</v>
      </c>
      <c r="C12" s="233"/>
      <c r="D12" s="233"/>
      <c r="E12" s="234"/>
      <c r="F12" s="1"/>
      <c r="G12" s="1"/>
      <c r="H12" s="1"/>
      <c r="I12" s="1"/>
      <c r="J12" s="1"/>
      <c r="K12" s="1"/>
      <c r="L12" s="7"/>
      <c r="M12" s="7"/>
      <c r="N12" s="7"/>
    </row>
    <row r="13" spans="1:14" ht="15.75" thickBot="1" x14ac:dyDescent="0.3">
      <c r="A13" s="1"/>
      <c r="B13" s="1"/>
      <c r="C13" s="1"/>
      <c r="D13" s="1"/>
      <c r="E13" s="1"/>
      <c r="F13" s="1"/>
      <c r="G13" s="1"/>
      <c r="H13" s="1"/>
      <c r="I13" s="1"/>
      <c r="J13" s="1"/>
      <c r="K13" s="1"/>
      <c r="L13" s="7"/>
      <c r="M13" s="7"/>
      <c r="N13" s="7"/>
    </row>
    <row r="14" spans="1:14" ht="16.5" thickBot="1" x14ac:dyDescent="0.3">
      <c r="A14" s="1"/>
      <c r="B14" s="235" t="s">
        <v>222</v>
      </c>
      <c r="C14" s="236"/>
      <c r="D14" s="236"/>
      <c r="E14" s="237"/>
      <c r="F14" s="1"/>
      <c r="G14" s="1"/>
      <c r="H14" s="1"/>
      <c r="I14" s="1"/>
      <c r="J14" s="1"/>
      <c r="K14" s="1"/>
      <c r="L14" s="7"/>
      <c r="M14" s="7"/>
      <c r="N14" s="7"/>
    </row>
    <row r="15" spans="1:14" ht="15.75" x14ac:dyDescent="0.25">
      <c r="A15" s="1"/>
      <c r="B15" s="29" t="s">
        <v>206</v>
      </c>
      <c r="C15" s="1" t="s">
        <v>207</v>
      </c>
      <c r="D15" s="1"/>
      <c r="E15" s="1"/>
      <c r="F15" s="1"/>
      <c r="G15" s="1"/>
      <c r="H15" s="1"/>
      <c r="I15" s="1"/>
      <c r="J15" s="1"/>
      <c r="K15" s="1"/>
      <c r="L15" s="7"/>
      <c r="M15" s="7"/>
      <c r="N15" s="7"/>
    </row>
    <row r="16" spans="1:14" x14ac:dyDescent="0.25">
      <c r="A16" s="1"/>
      <c r="B16" s="1" t="s">
        <v>233</v>
      </c>
      <c r="C16" s="1"/>
      <c r="D16" s="1"/>
      <c r="E16" s="1"/>
      <c r="F16" s="1"/>
      <c r="G16" s="1"/>
      <c r="H16" s="1"/>
      <c r="I16" s="1"/>
      <c r="J16" s="1"/>
      <c r="K16" s="1"/>
      <c r="L16" s="7"/>
      <c r="M16" s="7"/>
      <c r="N16" s="7"/>
    </row>
    <row r="17" spans="1:14" ht="15.75" thickBot="1" x14ac:dyDescent="0.3">
      <c r="A17" s="1"/>
      <c r="B17" s="1"/>
      <c r="C17" s="1"/>
      <c r="D17" s="1"/>
      <c r="E17" s="1"/>
      <c r="F17" s="1"/>
      <c r="G17" s="1"/>
      <c r="H17" s="1"/>
      <c r="I17" s="1"/>
      <c r="J17" s="1"/>
      <c r="K17" s="1"/>
      <c r="L17" s="7"/>
      <c r="M17" s="7"/>
      <c r="N17" s="7"/>
    </row>
    <row r="18" spans="1:14" ht="16.5" thickBot="1" x14ac:dyDescent="0.3">
      <c r="A18" s="1"/>
      <c r="B18" s="235" t="s">
        <v>223</v>
      </c>
      <c r="C18" s="236"/>
      <c r="D18" s="236"/>
      <c r="E18" s="237"/>
      <c r="F18" s="1"/>
      <c r="G18" s="1"/>
      <c r="H18" s="1"/>
      <c r="I18" s="1"/>
      <c r="J18" s="1"/>
      <c r="K18" s="1"/>
      <c r="L18" s="7"/>
      <c r="M18" s="7"/>
      <c r="N18" s="7"/>
    </row>
    <row r="19" spans="1:14" ht="33" customHeight="1" x14ac:dyDescent="0.25">
      <c r="A19" s="1"/>
      <c r="B19" s="142" t="s">
        <v>208</v>
      </c>
      <c r="C19" s="142"/>
      <c r="D19" s="142"/>
      <c r="E19" s="142"/>
      <c r="F19" s="142"/>
      <c r="G19" s="142"/>
      <c r="H19" s="142"/>
      <c r="I19" s="1"/>
      <c r="J19" s="1"/>
      <c r="K19" s="1"/>
      <c r="L19" s="7"/>
      <c r="M19" s="7"/>
      <c r="N19" s="7"/>
    </row>
    <row r="20" spans="1:14" x14ac:dyDescent="0.25">
      <c r="A20" s="1"/>
      <c r="B20" s="231" t="s">
        <v>209</v>
      </c>
      <c r="C20" s="231"/>
      <c r="D20" s="1" t="s">
        <v>235</v>
      </c>
      <c r="E20" s="1"/>
      <c r="F20" s="1"/>
      <c r="G20" s="1"/>
      <c r="H20" s="1"/>
      <c r="I20" s="1"/>
      <c r="J20" s="1"/>
      <c r="K20" s="1"/>
      <c r="L20" s="7"/>
      <c r="M20" s="7"/>
      <c r="N20" s="7"/>
    </row>
    <row r="21" spans="1:14" x14ac:dyDescent="0.25">
      <c r="A21" s="1"/>
      <c r="B21" s="231" t="s">
        <v>210</v>
      </c>
      <c r="C21" s="231"/>
      <c r="D21" s="1" t="s">
        <v>237</v>
      </c>
      <c r="E21" s="1"/>
      <c r="F21" s="1"/>
      <c r="G21" s="1"/>
      <c r="H21" s="1"/>
      <c r="I21" s="1"/>
      <c r="J21" s="1"/>
      <c r="K21" s="1"/>
      <c r="L21" s="7"/>
      <c r="M21" s="7"/>
      <c r="N21" s="7"/>
    </row>
    <row r="22" spans="1:14" x14ac:dyDescent="0.25">
      <c r="A22" s="1"/>
      <c r="B22" s="231" t="s">
        <v>211</v>
      </c>
      <c r="C22" s="231"/>
      <c r="D22" s="1" t="s">
        <v>238</v>
      </c>
      <c r="E22" s="1"/>
      <c r="F22" s="1"/>
      <c r="G22" s="1"/>
      <c r="H22" s="1"/>
      <c r="I22" s="1"/>
      <c r="J22" s="1"/>
      <c r="K22" s="1"/>
      <c r="L22" s="7"/>
      <c r="M22" s="7"/>
      <c r="N22" s="7"/>
    </row>
    <row r="23" spans="1:14" x14ac:dyDescent="0.25">
      <c r="A23" s="1"/>
      <c r="B23" s="231"/>
      <c r="C23" s="231"/>
      <c r="D23" s="1"/>
      <c r="E23" s="1"/>
      <c r="F23" s="1"/>
      <c r="G23" s="1"/>
      <c r="H23" s="1"/>
      <c r="I23" s="1"/>
      <c r="J23" s="1"/>
      <c r="K23" s="1"/>
      <c r="L23" s="7"/>
      <c r="M23" s="7"/>
      <c r="N23" s="7"/>
    </row>
    <row r="24" spans="1:14" x14ac:dyDescent="0.25">
      <c r="A24" s="1"/>
      <c r="B24" s="231" t="s">
        <v>234</v>
      </c>
      <c r="C24" s="231"/>
      <c r="D24" s="1" t="s">
        <v>236</v>
      </c>
      <c r="E24" s="1"/>
      <c r="F24" s="1"/>
      <c r="G24" s="1"/>
      <c r="H24" s="1"/>
      <c r="I24" s="1"/>
      <c r="J24" s="1"/>
      <c r="K24" s="1"/>
      <c r="L24" s="7"/>
      <c r="M24" s="7"/>
      <c r="N24" s="7"/>
    </row>
    <row r="25" spans="1:14" ht="10.5" customHeight="1" x14ac:dyDescent="0.25">
      <c r="A25" s="1"/>
      <c r="B25" s="1"/>
      <c r="C25" s="1"/>
      <c r="D25" s="1"/>
      <c r="E25" s="1"/>
      <c r="F25" s="1"/>
      <c r="G25" s="1"/>
      <c r="H25" s="1"/>
      <c r="I25" s="1"/>
      <c r="J25" s="1"/>
      <c r="K25" s="1"/>
      <c r="L25" s="7"/>
      <c r="M25" s="7"/>
      <c r="N25" s="7"/>
    </row>
    <row r="26" spans="1:14" x14ac:dyDescent="0.25">
      <c r="A26" s="1"/>
      <c r="B26" s="231" t="s">
        <v>213</v>
      </c>
      <c r="C26" s="231"/>
      <c r="D26" s="1" t="s">
        <v>218</v>
      </c>
      <c r="E26" s="1"/>
      <c r="F26" s="1"/>
      <c r="G26" s="1"/>
      <c r="H26" s="1"/>
      <c r="I26" s="1"/>
      <c r="J26" s="1"/>
      <c r="K26" s="1"/>
      <c r="L26" s="7"/>
      <c r="M26" s="7"/>
      <c r="N26" s="7"/>
    </row>
    <row r="27" spans="1:14" x14ac:dyDescent="0.25">
      <c r="A27" s="1"/>
      <c r="B27" s="231" t="s">
        <v>214</v>
      </c>
      <c r="C27" s="231"/>
      <c r="D27" s="1" t="s">
        <v>219</v>
      </c>
      <c r="E27" s="1"/>
      <c r="F27" s="1"/>
      <c r="G27" s="1"/>
      <c r="H27" s="1"/>
      <c r="I27" s="1"/>
      <c r="J27" s="1"/>
      <c r="K27" s="1"/>
      <c r="L27" s="7"/>
      <c r="M27" s="7"/>
      <c r="N27" s="7"/>
    </row>
    <row r="28" spans="1:14" x14ac:dyDescent="0.25">
      <c r="A28" s="1"/>
      <c r="B28" s="231" t="s">
        <v>215</v>
      </c>
      <c r="C28" s="231"/>
      <c r="D28" s="1" t="s">
        <v>220</v>
      </c>
      <c r="E28" s="1"/>
      <c r="F28" s="1"/>
      <c r="G28" s="1"/>
      <c r="H28" s="1"/>
      <c r="I28" s="1"/>
      <c r="J28" s="1"/>
      <c r="K28" s="1"/>
      <c r="L28" s="7"/>
      <c r="M28" s="7"/>
      <c r="N28" s="7"/>
    </row>
    <row r="29" spans="1:14" x14ac:dyDescent="0.25">
      <c r="A29" s="1"/>
      <c r="B29" s="1"/>
      <c r="C29" s="1"/>
      <c r="D29" s="1"/>
      <c r="E29" s="1"/>
      <c r="F29" s="1"/>
      <c r="G29" s="1"/>
      <c r="H29" s="1"/>
      <c r="I29" s="1"/>
      <c r="J29" s="1"/>
      <c r="K29" s="1"/>
      <c r="L29" s="7"/>
      <c r="M29" s="7"/>
      <c r="N29" s="7"/>
    </row>
    <row r="30" spans="1:14" x14ac:dyDescent="0.25">
      <c r="A30" s="1"/>
      <c r="B30" s="231" t="s">
        <v>217</v>
      </c>
      <c r="C30" s="231"/>
      <c r="D30" s="1" t="s">
        <v>221</v>
      </c>
      <c r="E30" s="1"/>
      <c r="F30" s="1"/>
      <c r="G30" s="1"/>
      <c r="H30" s="1"/>
      <c r="I30" s="1"/>
      <c r="J30" s="1"/>
      <c r="K30" s="1"/>
      <c r="L30" s="7"/>
      <c r="M30" s="7"/>
      <c r="N30" s="7"/>
    </row>
    <row r="31" spans="1:14" ht="15.75" thickBot="1" x14ac:dyDescent="0.3">
      <c r="A31" s="1"/>
      <c r="B31" s="1"/>
      <c r="C31" s="1"/>
      <c r="D31" s="1"/>
      <c r="E31" s="1"/>
      <c r="F31" s="1"/>
      <c r="G31" s="1"/>
      <c r="H31" s="1"/>
      <c r="I31" s="1"/>
      <c r="J31" s="1"/>
      <c r="K31" s="1"/>
      <c r="L31" s="7"/>
      <c r="M31" s="7"/>
      <c r="N31" s="7"/>
    </row>
    <row r="32" spans="1:14" ht="19.5" customHeight="1" thickBot="1" x14ac:dyDescent="0.3">
      <c r="A32" s="161" t="s">
        <v>226</v>
      </c>
      <c r="B32" s="162"/>
      <c r="C32" s="162"/>
      <c r="D32" s="162"/>
      <c r="E32" s="162"/>
      <c r="F32" s="162"/>
      <c r="G32" s="162"/>
      <c r="H32" s="162"/>
      <c r="I32" s="162"/>
      <c r="J32" s="162"/>
      <c r="K32" s="163"/>
      <c r="L32" s="7"/>
      <c r="M32" s="7"/>
      <c r="N32" s="7"/>
    </row>
    <row r="33" spans="1:14" x14ac:dyDescent="0.25">
      <c r="A33" s="1"/>
      <c r="B33" s="1" t="s">
        <v>153</v>
      </c>
      <c r="C33" s="1"/>
      <c r="D33" s="1"/>
      <c r="E33" s="1"/>
      <c r="F33" s="1"/>
      <c r="G33" s="1"/>
      <c r="H33" s="1"/>
      <c r="I33" s="1"/>
      <c r="J33" s="1"/>
      <c r="K33" s="1"/>
      <c r="L33" s="7"/>
      <c r="M33" s="7"/>
      <c r="N33" s="7"/>
    </row>
    <row r="34" spans="1:14" x14ac:dyDescent="0.25">
      <c r="A34" s="1"/>
      <c r="B34" s="18" t="s">
        <v>21</v>
      </c>
      <c r="C34" s="44">
        <v>100000</v>
      </c>
      <c r="D34" s="1"/>
      <c r="E34" s="1"/>
      <c r="F34" s="1"/>
      <c r="G34" s="1"/>
      <c r="H34" s="1"/>
      <c r="I34" s="1"/>
      <c r="J34" s="1"/>
      <c r="K34" s="1"/>
      <c r="L34" s="7"/>
      <c r="M34" s="7"/>
      <c r="N34" s="7"/>
    </row>
    <row r="35" spans="1:14" x14ac:dyDescent="0.25">
      <c r="A35" s="1"/>
      <c r="B35" s="18" t="s">
        <v>22</v>
      </c>
      <c r="C35" s="45">
        <v>3</v>
      </c>
      <c r="D35" s="1"/>
      <c r="E35" s="1"/>
      <c r="F35" s="1"/>
      <c r="G35" s="1"/>
      <c r="H35" s="1"/>
      <c r="I35" s="1"/>
      <c r="J35" s="1"/>
      <c r="K35" s="1"/>
      <c r="L35" s="7"/>
      <c r="M35" s="7"/>
      <c r="N35" s="7"/>
    </row>
    <row r="36" spans="1:14" x14ac:dyDescent="0.25">
      <c r="A36" s="1"/>
      <c r="B36" s="18" t="s">
        <v>34</v>
      </c>
      <c r="C36" s="59">
        <f>C35/100</f>
        <v>0.03</v>
      </c>
      <c r="D36" s="1"/>
      <c r="E36" s="1"/>
      <c r="F36" s="1"/>
      <c r="G36" s="1"/>
      <c r="H36" s="1"/>
      <c r="I36" s="1"/>
      <c r="J36" s="1"/>
      <c r="K36" s="1"/>
      <c r="L36" s="7"/>
      <c r="M36" s="7"/>
      <c r="N36" s="7"/>
    </row>
    <row r="37" spans="1:14" x14ac:dyDescent="0.25">
      <c r="A37" s="1"/>
      <c r="B37" s="18" t="s">
        <v>23</v>
      </c>
      <c r="C37" s="46">
        <v>10</v>
      </c>
      <c r="D37" s="1" t="s">
        <v>72</v>
      </c>
      <c r="E37" s="1"/>
      <c r="F37" s="1"/>
      <c r="G37" s="1"/>
      <c r="H37" s="1"/>
      <c r="I37" s="1"/>
      <c r="J37" s="1"/>
      <c r="K37" s="1"/>
      <c r="L37" s="7"/>
      <c r="M37" s="7"/>
      <c r="N37" s="7"/>
    </row>
    <row r="38" spans="1:14" x14ac:dyDescent="0.25">
      <c r="A38" s="1"/>
      <c r="B38" s="1"/>
      <c r="C38" s="1"/>
      <c r="D38" s="1"/>
      <c r="E38" s="1"/>
      <c r="F38" s="1"/>
      <c r="G38" s="1"/>
      <c r="H38" s="1"/>
      <c r="I38" s="1"/>
      <c r="J38" s="1"/>
      <c r="K38" s="1"/>
      <c r="L38" s="7"/>
      <c r="M38" s="7"/>
      <c r="N38" s="7"/>
    </row>
    <row r="39" spans="1:14" ht="15.75" x14ac:dyDescent="0.25">
      <c r="A39" s="3"/>
      <c r="B39" s="88" t="s">
        <v>154</v>
      </c>
      <c r="C39" s="87"/>
      <c r="D39" s="55"/>
      <c r="E39" s="55"/>
      <c r="F39" s="55"/>
      <c r="G39" s="55"/>
      <c r="H39" s="1"/>
      <c r="I39" s="1"/>
      <c r="J39" s="1"/>
      <c r="K39" s="1"/>
      <c r="L39" s="7"/>
      <c r="M39" s="7"/>
      <c r="N39" s="7"/>
    </row>
    <row r="40" spans="1:14" x14ac:dyDescent="0.25">
      <c r="A40" s="3"/>
      <c r="B40" s="158" t="s">
        <v>227</v>
      </c>
      <c r="C40" s="158"/>
      <c r="D40" s="158"/>
      <c r="E40" s="158"/>
      <c r="F40" s="158"/>
      <c r="G40" s="158"/>
      <c r="H40" s="1"/>
      <c r="I40" s="1"/>
      <c r="J40" s="1"/>
      <c r="K40" s="1"/>
      <c r="L40" s="7"/>
      <c r="M40" s="7"/>
      <c r="N40" s="7"/>
    </row>
    <row r="41" spans="1:14" x14ac:dyDescent="0.25">
      <c r="A41" s="3"/>
      <c r="B41" s="158" t="s">
        <v>229</v>
      </c>
      <c r="C41" s="158"/>
      <c r="D41" s="158"/>
      <c r="E41" s="158"/>
      <c r="F41" s="158"/>
      <c r="G41" s="158"/>
      <c r="H41" s="1"/>
      <c r="I41" s="1"/>
      <c r="J41" s="1"/>
      <c r="K41" s="1"/>
      <c r="L41" s="7"/>
      <c r="M41" s="7"/>
      <c r="N41" s="7"/>
    </row>
    <row r="42" spans="1:14" x14ac:dyDescent="0.25">
      <c r="A42" s="3"/>
      <c r="B42" s="158" t="s">
        <v>157</v>
      </c>
      <c r="C42" s="158"/>
      <c r="D42" s="158"/>
      <c r="E42" s="158"/>
      <c r="F42" s="158"/>
      <c r="G42" s="158"/>
      <c r="H42" s="1"/>
      <c r="I42" s="1"/>
      <c r="J42" s="1"/>
      <c r="K42" s="1"/>
      <c r="L42" s="7"/>
      <c r="M42" s="7"/>
      <c r="N42" s="7"/>
    </row>
    <row r="43" spans="1:14" ht="31.5" customHeight="1" x14ac:dyDescent="0.25">
      <c r="A43" s="3"/>
      <c r="B43" s="158" t="s">
        <v>158</v>
      </c>
      <c r="C43" s="158"/>
      <c r="D43" s="158"/>
      <c r="E43" s="158"/>
      <c r="F43" s="158"/>
      <c r="G43" s="158"/>
      <c r="H43" s="1"/>
      <c r="I43" s="1"/>
      <c r="J43" s="1"/>
      <c r="K43" s="1"/>
      <c r="L43" s="7"/>
      <c r="M43" s="7"/>
      <c r="N43" s="7"/>
    </row>
    <row r="44" spans="1:14" ht="15.75" thickBot="1" x14ac:dyDescent="0.3">
      <c r="A44" s="1"/>
      <c r="B44" s="1"/>
      <c r="C44" s="1"/>
      <c r="D44" s="1"/>
      <c r="E44" s="1"/>
      <c r="F44" s="1"/>
      <c r="G44" s="1"/>
      <c r="H44" s="1"/>
      <c r="I44" s="1"/>
      <c r="J44" s="1"/>
      <c r="K44" s="1"/>
      <c r="L44" s="7"/>
      <c r="M44" s="7"/>
      <c r="N44" s="7"/>
    </row>
    <row r="45" spans="1:14" ht="15.75" thickBot="1" x14ac:dyDescent="0.3">
      <c r="A45" s="28" t="s">
        <v>159</v>
      </c>
      <c r="B45" s="58" t="s">
        <v>29</v>
      </c>
      <c r="C45" s="2">
        <f>C34/C37</f>
        <v>10000</v>
      </c>
      <c r="D45" s="229" t="s">
        <v>228</v>
      </c>
      <c r="E45" s="229"/>
      <c r="F45" s="229"/>
      <c r="G45" s="229"/>
      <c r="H45" s="1"/>
      <c r="I45" s="1"/>
      <c r="J45" s="1"/>
      <c r="K45" s="1"/>
      <c r="L45" s="7"/>
      <c r="M45" s="7"/>
      <c r="N45" s="7"/>
    </row>
    <row r="46" spans="1:14" ht="15.75" thickBot="1" x14ac:dyDescent="0.3">
      <c r="A46" s="1"/>
      <c r="B46" s="1"/>
      <c r="C46" s="1"/>
      <c r="D46" s="1"/>
      <c r="E46" s="1"/>
      <c r="F46" s="1"/>
      <c r="G46" s="1"/>
      <c r="H46" s="1"/>
      <c r="I46" s="1"/>
      <c r="J46" s="1"/>
      <c r="K46" s="1"/>
      <c r="L46" s="7"/>
      <c r="M46" s="7"/>
      <c r="N46" s="7"/>
    </row>
    <row r="47" spans="1:14" ht="30.75" thickBot="1" x14ac:dyDescent="0.3">
      <c r="A47" s="110" t="s">
        <v>160</v>
      </c>
      <c r="B47" s="109" t="s">
        <v>230</v>
      </c>
      <c r="C47" s="33">
        <f>C34*C36</f>
        <v>3000</v>
      </c>
      <c r="D47" s="230"/>
      <c r="E47" s="230"/>
      <c r="F47" s="230"/>
      <c r="G47" s="230"/>
      <c r="H47" s="1"/>
      <c r="I47" s="1"/>
      <c r="J47" s="1"/>
      <c r="K47" s="1"/>
      <c r="L47" s="7"/>
      <c r="M47" s="7"/>
      <c r="N47" s="7"/>
    </row>
    <row r="48" spans="1:14" ht="45" x14ac:dyDescent="0.25">
      <c r="A48" s="1"/>
      <c r="B48" s="54" t="s">
        <v>231</v>
      </c>
      <c r="C48" s="33">
        <f>C34-C45</f>
        <v>90000</v>
      </c>
      <c r="D48" s="1"/>
      <c r="E48" s="1"/>
      <c r="F48" s="1"/>
      <c r="G48" s="1"/>
      <c r="H48" s="1"/>
      <c r="I48" s="1"/>
      <c r="J48" s="1"/>
      <c r="K48" s="1"/>
      <c r="L48" s="7"/>
      <c r="M48" s="7"/>
      <c r="N48" s="7"/>
    </row>
    <row r="49" spans="1:14" ht="15.75" thickBot="1" x14ac:dyDescent="0.3">
      <c r="A49" s="1"/>
      <c r="B49" s="1"/>
      <c r="C49" s="1"/>
      <c r="D49" s="1"/>
      <c r="E49" s="1"/>
      <c r="F49" s="1"/>
      <c r="G49" s="1"/>
      <c r="H49" s="1"/>
      <c r="I49" s="1"/>
      <c r="J49" s="1"/>
      <c r="K49" s="1"/>
      <c r="L49" s="7"/>
      <c r="M49" s="7"/>
      <c r="N49" s="7"/>
    </row>
    <row r="50" spans="1:14" ht="15.75" thickBot="1" x14ac:dyDescent="0.3">
      <c r="A50" s="110" t="s">
        <v>161</v>
      </c>
      <c r="B50" s="25"/>
      <c r="C50" s="25"/>
      <c r="D50" s="3"/>
      <c r="E50" s="1"/>
      <c r="F50" s="1"/>
      <c r="G50" s="110" t="s">
        <v>162</v>
      </c>
      <c r="H50" s="1"/>
      <c r="I50" s="1"/>
      <c r="J50" s="1"/>
      <c r="K50" s="1"/>
      <c r="L50" s="7"/>
      <c r="M50" s="7"/>
      <c r="N50" s="7"/>
    </row>
    <row r="51" spans="1:14" ht="21.6" customHeight="1" thickBot="1" x14ac:dyDescent="0.3">
      <c r="A51" s="186" t="s">
        <v>205</v>
      </c>
      <c r="B51" s="187"/>
      <c r="C51" s="187"/>
      <c r="D51" s="187"/>
      <c r="E51" s="188"/>
      <c r="F51" s="1"/>
      <c r="G51" s="1"/>
      <c r="H51" s="1"/>
      <c r="I51" s="1"/>
      <c r="J51" s="1"/>
      <c r="K51" s="1"/>
      <c r="L51" s="7"/>
      <c r="M51" s="7"/>
      <c r="N51" s="7"/>
    </row>
    <row r="52" spans="1:14" ht="45" x14ac:dyDescent="0.25">
      <c r="A52" s="26" t="s">
        <v>26</v>
      </c>
      <c r="B52" s="27" t="s">
        <v>27</v>
      </c>
      <c r="C52" s="61" t="s">
        <v>29</v>
      </c>
      <c r="D52" s="61" t="s">
        <v>28</v>
      </c>
      <c r="E52" s="26" t="s">
        <v>225</v>
      </c>
      <c r="F52" s="1"/>
      <c r="G52" s="1"/>
      <c r="H52" s="1"/>
      <c r="I52" s="1"/>
      <c r="J52" s="1"/>
      <c r="K52" s="1"/>
      <c r="L52" s="7"/>
      <c r="M52" s="7"/>
      <c r="N52" s="7"/>
    </row>
    <row r="53" spans="1:14" x14ac:dyDescent="0.25">
      <c r="A53" s="59">
        <v>1</v>
      </c>
      <c r="B53" s="2">
        <f>C34</f>
        <v>100000</v>
      </c>
      <c r="C53" s="2">
        <f t="shared" ref="C53:C62" si="0">$B$53/$C$37</f>
        <v>10000</v>
      </c>
      <c r="D53" s="2">
        <f>B53*$C$36</f>
        <v>3000</v>
      </c>
      <c r="E53" s="2">
        <f>C53+D53</f>
        <v>13000</v>
      </c>
      <c r="F53" s="1"/>
      <c r="G53" s="1"/>
      <c r="H53" s="1"/>
      <c r="I53" s="1"/>
      <c r="J53" s="1"/>
      <c r="K53" s="1"/>
      <c r="L53" s="7"/>
      <c r="M53" s="7"/>
      <c r="N53" s="7"/>
    </row>
    <row r="54" spans="1:14" x14ac:dyDescent="0.25">
      <c r="A54" s="59">
        <v>2</v>
      </c>
      <c r="B54" s="2">
        <f>B53-C53</f>
        <v>90000</v>
      </c>
      <c r="C54" s="2">
        <f t="shared" si="0"/>
        <v>10000</v>
      </c>
      <c r="D54" s="2">
        <f t="shared" ref="D54:D62" si="1">B54*$C$36</f>
        <v>2700</v>
      </c>
      <c r="E54" s="2">
        <f t="shared" ref="E54:E62" si="2">C54+D54</f>
        <v>12700</v>
      </c>
      <c r="F54" s="1"/>
      <c r="G54" s="1"/>
      <c r="H54" s="1"/>
      <c r="I54" s="1"/>
      <c r="J54" s="1"/>
      <c r="K54" s="1"/>
      <c r="L54" s="7"/>
      <c r="M54" s="7"/>
      <c r="N54" s="7"/>
    </row>
    <row r="55" spans="1:14" x14ac:dyDescent="0.25">
      <c r="A55" s="59">
        <v>3</v>
      </c>
      <c r="B55" s="2">
        <f t="shared" ref="B55:B62" si="3">B54-C54</f>
        <v>80000</v>
      </c>
      <c r="C55" s="2">
        <f t="shared" si="0"/>
        <v>10000</v>
      </c>
      <c r="D55" s="2">
        <f t="shared" si="1"/>
        <v>2400</v>
      </c>
      <c r="E55" s="2">
        <f t="shared" si="2"/>
        <v>12400</v>
      </c>
      <c r="F55" s="1"/>
      <c r="G55" s="1"/>
      <c r="H55" s="1"/>
      <c r="I55" s="1"/>
      <c r="J55" s="1"/>
      <c r="K55" s="1"/>
      <c r="L55" s="7"/>
      <c r="M55" s="7"/>
      <c r="N55" s="7"/>
    </row>
    <row r="56" spans="1:14" x14ac:dyDescent="0.25">
      <c r="A56" s="59">
        <v>4</v>
      </c>
      <c r="B56" s="2">
        <f t="shared" si="3"/>
        <v>70000</v>
      </c>
      <c r="C56" s="2">
        <f t="shared" si="0"/>
        <v>10000</v>
      </c>
      <c r="D56" s="2">
        <f t="shared" si="1"/>
        <v>2100</v>
      </c>
      <c r="E56" s="2">
        <f t="shared" si="2"/>
        <v>12100</v>
      </c>
      <c r="F56" s="1"/>
      <c r="G56" s="1"/>
      <c r="H56" s="1"/>
      <c r="I56" s="1"/>
      <c r="J56" s="1"/>
      <c r="K56" s="1"/>
      <c r="L56" s="7"/>
      <c r="M56" s="7"/>
      <c r="N56" s="7"/>
    </row>
    <row r="57" spans="1:14" x14ac:dyDescent="0.25">
      <c r="A57" s="59">
        <v>5</v>
      </c>
      <c r="B57" s="2">
        <f t="shared" si="3"/>
        <v>60000</v>
      </c>
      <c r="C57" s="2">
        <f t="shared" si="0"/>
        <v>10000</v>
      </c>
      <c r="D57" s="2">
        <f t="shared" si="1"/>
        <v>1800</v>
      </c>
      <c r="E57" s="2">
        <f t="shared" si="2"/>
        <v>11800</v>
      </c>
      <c r="F57" s="1"/>
      <c r="G57" s="1"/>
      <c r="H57" s="1"/>
      <c r="I57" s="1"/>
      <c r="J57" s="1"/>
      <c r="K57" s="1"/>
      <c r="L57" s="7"/>
      <c r="M57" s="7"/>
      <c r="N57" s="7"/>
    </row>
    <row r="58" spans="1:14" x14ac:dyDescent="0.25">
      <c r="A58" s="59">
        <v>6</v>
      </c>
      <c r="B58" s="2">
        <f t="shared" si="3"/>
        <v>50000</v>
      </c>
      <c r="C58" s="2">
        <f t="shared" si="0"/>
        <v>10000</v>
      </c>
      <c r="D58" s="2">
        <f t="shared" si="1"/>
        <v>1500</v>
      </c>
      <c r="E58" s="2">
        <f t="shared" si="2"/>
        <v>11500</v>
      </c>
      <c r="F58" s="1"/>
      <c r="G58" s="1"/>
      <c r="H58" s="1"/>
      <c r="I58" s="1"/>
      <c r="J58" s="1"/>
      <c r="K58" s="1"/>
      <c r="L58" s="7"/>
      <c r="M58" s="7"/>
      <c r="N58" s="7"/>
    </row>
    <row r="59" spans="1:14" x14ac:dyDescent="0.25">
      <c r="A59" s="59">
        <v>7</v>
      </c>
      <c r="B59" s="2">
        <f t="shared" si="3"/>
        <v>40000</v>
      </c>
      <c r="C59" s="2">
        <f t="shared" si="0"/>
        <v>10000</v>
      </c>
      <c r="D59" s="2">
        <f t="shared" si="1"/>
        <v>1200</v>
      </c>
      <c r="E59" s="2">
        <f t="shared" si="2"/>
        <v>11200</v>
      </c>
      <c r="F59" s="1"/>
      <c r="G59" s="1"/>
      <c r="H59" s="1"/>
      <c r="I59" s="1"/>
      <c r="J59" s="1"/>
      <c r="K59" s="1"/>
      <c r="L59" s="7"/>
      <c r="M59" s="7"/>
      <c r="N59" s="7"/>
    </row>
    <row r="60" spans="1:14" x14ac:dyDescent="0.25">
      <c r="A60" s="59">
        <v>8</v>
      </c>
      <c r="B60" s="2">
        <f t="shared" si="3"/>
        <v>30000</v>
      </c>
      <c r="C60" s="2">
        <f t="shared" si="0"/>
        <v>10000</v>
      </c>
      <c r="D60" s="2">
        <f t="shared" si="1"/>
        <v>900</v>
      </c>
      <c r="E60" s="2">
        <f t="shared" si="2"/>
        <v>10900</v>
      </c>
      <c r="F60" s="1"/>
      <c r="G60" s="1"/>
      <c r="H60" s="1"/>
      <c r="I60" s="1"/>
      <c r="J60" s="1"/>
      <c r="K60" s="1"/>
      <c r="L60" s="7"/>
      <c r="M60" s="7"/>
      <c r="N60" s="7"/>
    </row>
    <row r="61" spans="1:14" x14ac:dyDescent="0.25">
      <c r="A61" s="59">
        <v>9</v>
      </c>
      <c r="B61" s="2">
        <f t="shared" si="3"/>
        <v>20000</v>
      </c>
      <c r="C61" s="2">
        <f t="shared" si="0"/>
        <v>10000</v>
      </c>
      <c r="D61" s="2">
        <f t="shared" si="1"/>
        <v>600</v>
      </c>
      <c r="E61" s="2">
        <f t="shared" si="2"/>
        <v>10600</v>
      </c>
      <c r="F61" s="1"/>
      <c r="G61" s="1"/>
      <c r="H61" s="1"/>
      <c r="I61" s="1"/>
      <c r="J61" s="1"/>
      <c r="K61" s="1"/>
      <c r="L61" s="7"/>
      <c r="M61" s="7"/>
      <c r="N61" s="7"/>
    </row>
    <row r="62" spans="1:14" x14ac:dyDescent="0.25">
      <c r="A62" s="59">
        <v>10</v>
      </c>
      <c r="B62" s="2">
        <f t="shared" si="3"/>
        <v>10000</v>
      </c>
      <c r="C62" s="2">
        <f t="shared" si="0"/>
        <v>10000</v>
      </c>
      <c r="D62" s="2">
        <f t="shared" si="1"/>
        <v>300</v>
      </c>
      <c r="E62" s="2">
        <f t="shared" si="2"/>
        <v>10300</v>
      </c>
      <c r="F62" s="1"/>
      <c r="G62" s="1"/>
      <c r="H62" s="1"/>
      <c r="I62" s="1"/>
      <c r="J62" s="1"/>
      <c r="K62" s="1"/>
      <c r="L62" s="7"/>
      <c r="M62" s="7"/>
      <c r="N62" s="7"/>
    </row>
    <row r="63" spans="1:14" ht="15.75" thickBot="1" x14ac:dyDescent="0.3">
      <c r="A63" s="164" t="s">
        <v>32</v>
      </c>
      <c r="B63" s="165"/>
      <c r="C63" s="43">
        <f>SUM(C53:C62)</f>
        <v>100000</v>
      </c>
      <c r="D63" s="43">
        <f>SUM(D53:D62)</f>
        <v>16500</v>
      </c>
      <c r="E63" s="43">
        <f>SUM(E53:E62)</f>
        <v>116500</v>
      </c>
      <c r="F63" s="1"/>
      <c r="G63" s="1"/>
      <c r="H63" s="1"/>
      <c r="I63" s="1"/>
      <c r="J63" s="1"/>
      <c r="K63" s="1"/>
      <c r="L63" s="7"/>
      <c r="M63" s="7"/>
      <c r="N63" s="7"/>
    </row>
    <row r="64" spans="1:14" x14ac:dyDescent="0.25">
      <c r="A64" s="1"/>
      <c r="B64" s="1"/>
      <c r="C64" s="1"/>
      <c r="D64" s="1"/>
      <c r="E64" s="1"/>
      <c r="F64" s="1"/>
      <c r="G64" s="1"/>
      <c r="H64" s="1"/>
      <c r="I64" s="1"/>
      <c r="J64" s="1"/>
      <c r="K64" s="1"/>
      <c r="L64" s="7"/>
      <c r="M64" s="7"/>
      <c r="N64" s="7"/>
    </row>
    <row r="65" spans="1:14" x14ac:dyDescent="0.25">
      <c r="A65" s="7"/>
      <c r="B65" s="7"/>
      <c r="C65" s="7"/>
      <c r="D65" s="7"/>
      <c r="E65" s="7"/>
      <c r="F65" s="7"/>
      <c r="G65" s="7"/>
      <c r="H65" s="7"/>
      <c r="I65" s="7"/>
      <c r="J65" s="7"/>
      <c r="K65" s="7"/>
      <c r="L65" s="7"/>
      <c r="M65" s="7"/>
      <c r="N65" s="7"/>
    </row>
    <row r="66" spans="1:14" x14ac:dyDescent="0.25">
      <c r="A66" s="7"/>
      <c r="B66" s="7"/>
      <c r="C66" s="7"/>
      <c r="D66" s="7"/>
      <c r="E66" s="7"/>
      <c r="F66" s="7"/>
      <c r="G66" s="7"/>
      <c r="H66" s="7"/>
      <c r="I66" s="7"/>
      <c r="J66" s="7"/>
      <c r="K66" s="7"/>
      <c r="L66" s="7"/>
      <c r="M66" s="7"/>
      <c r="N66" s="7"/>
    </row>
    <row r="67" spans="1:14" x14ac:dyDescent="0.25">
      <c r="A67" s="7"/>
      <c r="B67" s="7"/>
      <c r="C67" s="7"/>
      <c r="D67" s="7"/>
      <c r="E67" s="7"/>
      <c r="F67" s="7"/>
      <c r="G67" s="7"/>
      <c r="H67" s="7"/>
      <c r="I67" s="7"/>
      <c r="J67" s="7"/>
      <c r="K67" s="7"/>
      <c r="L67" s="7"/>
      <c r="M67" s="7"/>
      <c r="N67" s="7"/>
    </row>
    <row r="68" spans="1:14" x14ac:dyDescent="0.25">
      <c r="A68" s="7"/>
      <c r="B68" s="7"/>
      <c r="C68" s="7"/>
      <c r="D68" s="7"/>
      <c r="E68" s="7"/>
      <c r="F68" s="7"/>
      <c r="G68" s="7"/>
      <c r="H68" s="7"/>
      <c r="I68" s="7"/>
      <c r="J68" s="7"/>
      <c r="K68" s="7"/>
      <c r="L68" s="7"/>
      <c r="M68" s="7"/>
      <c r="N68" s="7"/>
    </row>
    <row r="69" spans="1:14" x14ac:dyDescent="0.25">
      <c r="A69" s="7"/>
      <c r="B69" s="7"/>
      <c r="C69" s="7"/>
      <c r="D69" s="7"/>
      <c r="E69" s="7"/>
      <c r="F69" s="7"/>
      <c r="G69" s="7"/>
      <c r="H69" s="7"/>
      <c r="I69" s="7"/>
      <c r="J69" s="7"/>
      <c r="K69" s="7"/>
      <c r="L69" s="7"/>
      <c r="M69" s="7"/>
      <c r="N69" s="7"/>
    </row>
    <row r="70" spans="1:14" x14ac:dyDescent="0.25">
      <c r="A70" s="7"/>
      <c r="B70" s="7"/>
      <c r="C70" s="7"/>
      <c r="D70" s="7"/>
      <c r="E70" s="7"/>
      <c r="F70" s="7"/>
      <c r="G70" s="7"/>
      <c r="H70" s="7"/>
      <c r="I70" s="7"/>
      <c r="J70" s="7"/>
      <c r="K70" s="7"/>
      <c r="L70" s="7"/>
      <c r="M70" s="7"/>
      <c r="N70" s="7"/>
    </row>
    <row r="71" spans="1:14" x14ac:dyDescent="0.25">
      <c r="A71" s="7"/>
      <c r="B71" s="7"/>
      <c r="C71" s="7"/>
      <c r="D71" s="7"/>
      <c r="E71" s="7"/>
      <c r="F71" s="7"/>
      <c r="G71" s="7"/>
      <c r="H71" s="7"/>
      <c r="I71" s="7"/>
      <c r="J71" s="7"/>
      <c r="K71" s="7"/>
      <c r="L71" s="7"/>
      <c r="M71" s="7"/>
      <c r="N71" s="7"/>
    </row>
    <row r="72" spans="1:14" x14ac:dyDescent="0.25">
      <c r="A72" s="7"/>
      <c r="B72" s="7"/>
      <c r="C72" s="7"/>
      <c r="D72" s="7"/>
      <c r="E72" s="7"/>
      <c r="F72" s="7"/>
      <c r="G72" s="7"/>
      <c r="H72" s="7"/>
      <c r="I72" s="7"/>
      <c r="J72" s="7"/>
      <c r="K72" s="7"/>
      <c r="L72" s="7"/>
      <c r="M72" s="7"/>
      <c r="N72" s="7"/>
    </row>
    <row r="73" spans="1:14" x14ac:dyDescent="0.25">
      <c r="A73" s="7"/>
      <c r="B73" s="7"/>
      <c r="C73" s="7"/>
      <c r="D73" s="7"/>
      <c r="E73" s="7"/>
      <c r="F73" s="7"/>
      <c r="G73" s="7"/>
      <c r="H73" s="7"/>
      <c r="I73" s="7"/>
      <c r="J73" s="7"/>
      <c r="K73" s="7"/>
      <c r="L73" s="7"/>
      <c r="M73" s="7"/>
      <c r="N73" s="7"/>
    </row>
    <row r="74" spans="1:14" x14ac:dyDescent="0.25">
      <c r="A74" s="7"/>
      <c r="B74" s="7"/>
      <c r="C74" s="7"/>
      <c r="D74" s="7"/>
      <c r="E74" s="7"/>
      <c r="F74" s="7"/>
      <c r="G74" s="7"/>
      <c r="H74" s="7"/>
      <c r="I74" s="7"/>
      <c r="J74" s="7"/>
      <c r="K74" s="7"/>
      <c r="L74" s="7"/>
      <c r="M74" s="7"/>
      <c r="N74" s="7"/>
    </row>
    <row r="75" spans="1:14" x14ac:dyDescent="0.25">
      <c r="A75" s="7"/>
      <c r="B75" s="7"/>
      <c r="C75" s="7"/>
      <c r="D75" s="7"/>
      <c r="E75" s="7"/>
      <c r="F75" s="7"/>
      <c r="G75" s="7"/>
      <c r="H75" s="7"/>
      <c r="I75" s="7"/>
      <c r="J75" s="7"/>
      <c r="K75" s="7"/>
      <c r="L75" s="7"/>
      <c r="M75" s="7"/>
      <c r="N75" s="7"/>
    </row>
    <row r="76" spans="1:14" x14ac:dyDescent="0.25">
      <c r="A76" s="7"/>
      <c r="B76" s="7"/>
      <c r="C76" s="7"/>
      <c r="D76" s="7"/>
      <c r="E76" s="7"/>
      <c r="F76" s="7"/>
      <c r="G76" s="7"/>
      <c r="H76" s="7"/>
      <c r="I76" s="7"/>
      <c r="J76" s="7"/>
      <c r="K76" s="7"/>
      <c r="L76" s="7"/>
      <c r="M76" s="7"/>
      <c r="N76" s="7"/>
    </row>
  </sheetData>
  <mergeCells count="31">
    <mergeCell ref="C7:E7"/>
    <mergeCell ref="A32:K32"/>
    <mergeCell ref="A1:K1"/>
    <mergeCell ref="A2:H2"/>
    <mergeCell ref="B4:E4"/>
    <mergeCell ref="F4:H4"/>
    <mergeCell ref="C6:E6"/>
    <mergeCell ref="B22:C22"/>
    <mergeCell ref="B23:C23"/>
    <mergeCell ref="B24:C24"/>
    <mergeCell ref="B40:G40"/>
    <mergeCell ref="C8:E8"/>
    <mergeCell ref="C9:E9"/>
    <mergeCell ref="A51:E51"/>
    <mergeCell ref="A63:B63"/>
    <mergeCell ref="B19:H19"/>
    <mergeCell ref="C10:E10"/>
    <mergeCell ref="B26:C26"/>
    <mergeCell ref="B27:C27"/>
    <mergeCell ref="B28:C28"/>
    <mergeCell ref="B30:C30"/>
    <mergeCell ref="B12:E12"/>
    <mergeCell ref="B14:E14"/>
    <mergeCell ref="B18:E18"/>
    <mergeCell ref="B20:C20"/>
    <mergeCell ref="B21:C21"/>
    <mergeCell ref="B41:G41"/>
    <mergeCell ref="B42:G42"/>
    <mergeCell ref="B43:G43"/>
    <mergeCell ref="D45:G45"/>
    <mergeCell ref="D47:G47"/>
  </mergeCells>
  <pageMargins left="0.70866141732283472" right="0.70866141732283472" top="0.78740157480314965" bottom="0.78740157480314965" header="0.31496062992125984" footer="0.31496062992125984"/>
  <pageSetup paperSize="9" scale="60" orientation="portrait" r:id="rId1"/>
  <headerFooter>
    <oddHeader>&amp;F</oddHeader>
    <oddFooter>&amp;CSeite 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opLeftCell="A13" workbookViewId="0">
      <selection activeCell="K12" sqref="K12"/>
    </sheetView>
  </sheetViews>
  <sheetFormatPr baseColWidth="10" defaultRowHeight="15" x14ac:dyDescent="0.25"/>
  <cols>
    <col min="1" max="1" width="15.5703125" customWidth="1"/>
    <col min="7" max="7" width="14.5703125" bestFit="1" customWidth="1"/>
  </cols>
  <sheetData>
    <row r="1" spans="1:11" ht="27" thickBot="1" x14ac:dyDescent="0.45">
      <c r="A1" s="241" t="s">
        <v>248</v>
      </c>
      <c r="B1" s="242"/>
      <c r="C1" s="242"/>
      <c r="D1" s="242"/>
      <c r="E1" s="242"/>
      <c r="F1" s="242"/>
      <c r="G1" s="243"/>
      <c r="H1" s="14"/>
      <c r="I1" s="14"/>
      <c r="J1" s="14"/>
      <c r="K1" s="14"/>
    </row>
    <row r="2" spans="1:11" ht="15.75" thickBot="1" x14ac:dyDescent="0.3">
      <c r="A2" s="1"/>
      <c r="B2" s="1"/>
      <c r="C2" s="1"/>
      <c r="D2" s="1"/>
      <c r="E2" s="1"/>
      <c r="F2" s="1"/>
      <c r="G2" s="1"/>
      <c r="H2" s="14"/>
      <c r="I2" s="14"/>
      <c r="J2" s="14"/>
      <c r="K2" s="14"/>
    </row>
    <row r="3" spans="1:11" ht="19.5" thickBot="1" x14ac:dyDescent="0.35">
      <c r="A3" s="215" t="s">
        <v>37</v>
      </c>
      <c r="B3" s="216"/>
      <c r="C3" s="216"/>
      <c r="D3" s="216"/>
      <c r="E3" s="216"/>
      <c r="F3" s="216"/>
      <c r="G3" s="217"/>
      <c r="H3" s="14"/>
      <c r="I3" s="14"/>
      <c r="J3" s="14"/>
      <c r="K3" s="14"/>
    </row>
    <row r="4" spans="1:11" x14ac:dyDescent="0.25">
      <c r="A4" s="1"/>
      <c r="B4" s="1"/>
      <c r="C4" s="1"/>
      <c r="D4" s="1"/>
      <c r="E4" s="1"/>
      <c r="F4" s="1"/>
      <c r="G4" s="1"/>
      <c r="H4" s="14"/>
      <c r="I4" s="14"/>
      <c r="J4" s="14"/>
      <c r="K4" s="14"/>
    </row>
    <row r="5" spans="1:11" x14ac:dyDescent="0.25">
      <c r="A5" s="229" t="s">
        <v>51</v>
      </c>
      <c r="B5" s="229"/>
      <c r="C5" s="229"/>
      <c r="D5" s="229"/>
      <c r="E5" s="229"/>
      <c r="F5" s="229"/>
      <c r="G5" s="229"/>
      <c r="H5" s="14"/>
      <c r="I5" s="14"/>
      <c r="J5" s="14"/>
      <c r="K5" s="14"/>
    </row>
    <row r="6" spans="1:11" x14ac:dyDescent="0.25">
      <c r="A6" s="1"/>
      <c r="B6" s="1"/>
      <c r="C6" s="1"/>
      <c r="D6" s="1"/>
      <c r="E6" s="1"/>
      <c r="F6" s="1"/>
      <c r="G6" s="1"/>
      <c r="H6" s="14"/>
      <c r="I6" s="14"/>
      <c r="J6" s="14"/>
      <c r="K6" s="14"/>
    </row>
    <row r="7" spans="1:11" x14ac:dyDescent="0.25">
      <c r="A7" s="229" t="s">
        <v>52</v>
      </c>
      <c r="B7" s="229"/>
      <c r="C7" s="229"/>
      <c r="D7" s="229"/>
      <c r="E7" s="229"/>
      <c r="F7" s="229"/>
      <c r="G7" s="30">
        <v>28000</v>
      </c>
      <c r="H7" s="14"/>
      <c r="I7" s="14"/>
      <c r="J7" s="14"/>
      <c r="K7" s="14"/>
    </row>
    <row r="8" spans="1:11" x14ac:dyDescent="0.25">
      <c r="A8" s="229" t="s">
        <v>53</v>
      </c>
      <c r="B8" s="229"/>
      <c r="C8" s="229"/>
      <c r="D8" s="229"/>
      <c r="E8" s="229"/>
      <c r="F8" s="229"/>
      <c r="G8" s="30">
        <v>2000</v>
      </c>
      <c r="H8" s="14"/>
      <c r="I8" s="14"/>
      <c r="J8" s="14"/>
      <c r="K8" s="14"/>
    </row>
    <row r="9" spans="1:11" x14ac:dyDescent="0.25">
      <c r="A9" s="229" t="s">
        <v>54</v>
      </c>
      <c r="B9" s="229"/>
      <c r="C9" s="229"/>
      <c r="D9" s="229"/>
      <c r="E9" s="229"/>
      <c r="F9" s="229"/>
      <c r="G9" s="30">
        <v>276000</v>
      </c>
      <c r="H9" s="14"/>
      <c r="I9" s="14"/>
      <c r="J9" s="14"/>
      <c r="K9" s="14"/>
    </row>
    <row r="10" spans="1:11" x14ac:dyDescent="0.25">
      <c r="A10" s="229" t="s">
        <v>2</v>
      </c>
      <c r="B10" s="229"/>
      <c r="C10" s="229"/>
      <c r="D10" s="229"/>
      <c r="E10" s="229"/>
      <c r="F10" s="229"/>
      <c r="G10" s="31">
        <v>20</v>
      </c>
      <c r="H10" s="14"/>
      <c r="I10" s="14"/>
      <c r="J10" s="14"/>
      <c r="K10" s="14"/>
    </row>
    <row r="11" spans="1:11" x14ac:dyDescent="0.25">
      <c r="A11" s="172" t="s">
        <v>55</v>
      </c>
      <c r="B11" s="173"/>
      <c r="C11" s="173"/>
      <c r="D11" s="173"/>
      <c r="E11" s="173"/>
      <c r="F11" s="174"/>
      <c r="G11" s="1"/>
      <c r="H11" s="14"/>
      <c r="I11" s="14"/>
      <c r="J11" s="14"/>
      <c r="K11" s="14"/>
    </row>
    <row r="12" spans="1:11" x14ac:dyDescent="0.25">
      <c r="A12" s="1"/>
      <c r="B12" s="32" t="s">
        <v>56</v>
      </c>
      <c r="C12" s="32" t="s">
        <v>57</v>
      </c>
      <c r="D12" s="1"/>
      <c r="E12" s="1"/>
      <c r="F12" s="1"/>
      <c r="G12" s="1"/>
      <c r="H12" s="14"/>
      <c r="I12" s="14"/>
      <c r="J12" s="14"/>
      <c r="K12" s="14"/>
    </row>
    <row r="13" spans="1:11" x14ac:dyDescent="0.25">
      <c r="A13" s="18" t="s">
        <v>50</v>
      </c>
      <c r="B13" s="115">
        <v>0.1</v>
      </c>
      <c r="C13" s="9">
        <f>G9*B13</f>
        <v>27600</v>
      </c>
      <c r="D13" s="1"/>
      <c r="E13" s="1"/>
      <c r="F13" s="1"/>
      <c r="G13" s="1"/>
      <c r="H13" s="14"/>
      <c r="I13" s="14"/>
      <c r="J13" s="14"/>
      <c r="K13" s="14"/>
    </row>
    <row r="14" spans="1:11" x14ac:dyDescent="0.25">
      <c r="A14" s="18" t="s">
        <v>58</v>
      </c>
      <c r="B14" s="115">
        <v>0.9</v>
      </c>
      <c r="C14" s="9">
        <f>G9*B14</f>
        <v>248400</v>
      </c>
      <c r="D14" s="1"/>
      <c r="E14" s="1"/>
      <c r="F14" s="1"/>
      <c r="G14" s="1"/>
      <c r="H14" s="14"/>
      <c r="I14" s="14"/>
      <c r="J14" s="14"/>
      <c r="K14" s="14"/>
    </row>
    <row r="15" spans="1:11" x14ac:dyDescent="0.25">
      <c r="A15" s="3" t="s">
        <v>242</v>
      </c>
      <c r="B15" s="113"/>
      <c r="C15" s="112"/>
      <c r="D15" s="1"/>
      <c r="E15" s="1"/>
      <c r="F15" s="1"/>
      <c r="G15" s="1"/>
      <c r="H15" s="14"/>
      <c r="I15" s="14"/>
      <c r="J15" s="14"/>
      <c r="K15" s="14"/>
    </row>
    <row r="16" spans="1:11" x14ac:dyDescent="0.25">
      <c r="A16" s="3" t="s">
        <v>243</v>
      </c>
      <c r="B16" s="113"/>
      <c r="C16" s="112"/>
      <c r="D16" s="1"/>
      <c r="E16" s="1"/>
      <c r="F16" s="1"/>
      <c r="G16" s="1"/>
      <c r="H16" s="14"/>
      <c r="I16" s="14"/>
      <c r="J16" s="14"/>
      <c r="K16" s="14"/>
    </row>
    <row r="17" spans="1:11" x14ac:dyDescent="0.25">
      <c r="A17" s="229" t="s">
        <v>59</v>
      </c>
      <c r="B17" s="229"/>
      <c r="C17" s="116">
        <v>3.5000000000000003E-2</v>
      </c>
      <c r="D17" s="244" t="s">
        <v>244</v>
      </c>
      <c r="E17" s="244"/>
      <c r="F17" s="244"/>
      <c r="G17" s="244"/>
      <c r="H17" s="14"/>
      <c r="I17" s="14"/>
      <c r="J17" s="14"/>
      <c r="K17" s="14"/>
    </row>
    <row r="18" spans="1:11" x14ac:dyDescent="0.25">
      <c r="A18" s="111"/>
      <c r="B18" s="111"/>
      <c r="C18" s="114"/>
      <c r="D18" s="56"/>
      <c r="E18" s="56"/>
      <c r="F18" s="56"/>
      <c r="G18" s="56"/>
      <c r="H18" s="14"/>
      <c r="I18" s="14"/>
      <c r="J18" s="14"/>
      <c r="K18" s="14"/>
    </row>
    <row r="19" spans="1:11" x14ac:dyDescent="0.25">
      <c r="A19" s="229" t="s">
        <v>246</v>
      </c>
      <c r="B19" s="229"/>
      <c r="C19" s="117">
        <v>0.02</v>
      </c>
      <c r="D19" s="245" t="s">
        <v>245</v>
      </c>
      <c r="E19" s="246"/>
      <c r="F19" s="246"/>
      <c r="G19" s="247"/>
      <c r="H19" s="14"/>
      <c r="I19" s="14"/>
      <c r="J19" s="14"/>
      <c r="K19" s="14"/>
    </row>
    <row r="20" spans="1:11" x14ac:dyDescent="0.25">
      <c r="A20" s="1"/>
      <c r="B20" s="1"/>
      <c r="C20" s="1"/>
      <c r="D20" s="1"/>
      <c r="E20" s="1"/>
      <c r="F20" s="1"/>
      <c r="G20" s="1"/>
      <c r="H20" s="14"/>
      <c r="I20" s="14"/>
      <c r="J20" s="14"/>
      <c r="K20" s="14"/>
    </row>
    <row r="21" spans="1:11" ht="35.25" customHeight="1" x14ac:dyDescent="0.25">
      <c r="A21" s="175" t="s">
        <v>60</v>
      </c>
      <c r="B21" s="176"/>
      <c r="C21" s="177"/>
      <c r="D21" s="41">
        <v>12</v>
      </c>
      <c r="E21" s="249" t="s">
        <v>240</v>
      </c>
      <c r="F21" s="250"/>
      <c r="G21" s="218"/>
      <c r="H21" s="14"/>
      <c r="I21" s="14"/>
      <c r="J21" s="14"/>
      <c r="K21" s="14"/>
    </row>
    <row r="22" spans="1:11" x14ac:dyDescent="0.25">
      <c r="A22" s="1"/>
      <c r="B22" s="1"/>
      <c r="C22" s="1"/>
      <c r="D22" s="1"/>
      <c r="E22" s="1"/>
      <c r="F22" s="1"/>
      <c r="G22" s="1"/>
      <c r="H22" s="14"/>
      <c r="I22" s="14"/>
      <c r="J22" s="14"/>
      <c r="K22" s="14"/>
    </row>
    <row r="23" spans="1:11" ht="15.75" x14ac:dyDescent="0.25">
      <c r="A23" s="251" t="s">
        <v>154</v>
      </c>
      <c r="B23" s="251"/>
      <c r="C23" s="251"/>
      <c r="D23" s="251"/>
      <c r="E23" s="251"/>
      <c r="F23" s="251"/>
      <c r="G23" s="251"/>
      <c r="H23" s="14"/>
      <c r="I23" s="14"/>
      <c r="J23" s="14"/>
      <c r="K23" s="14"/>
    </row>
    <row r="24" spans="1:11" ht="15" customHeight="1" x14ac:dyDescent="0.25">
      <c r="A24" s="248" t="s">
        <v>249</v>
      </c>
      <c r="B24" s="248"/>
      <c r="C24" s="248"/>
      <c r="D24" s="248"/>
      <c r="E24" s="248"/>
      <c r="F24" s="248"/>
      <c r="G24" s="248"/>
      <c r="H24" s="14"/>
      <c r="I24" s="14"/>
      <c r="J24" s="14"/>
      <c r="K24" s="14"/>
    </row>
    <row r="25" spans="1:11" ht="15" customHeight="1" x14ac:dyDescent="0.25">
      <c r="A25" s="248" t="s">
        <v>241</v>
      </c>
      <c r="B25" s="248"/>
      <c r="C25" s="248"/>
      <c r="D25" s="248"/>
      <c r="E25" s="248"/>
      <c r="F25" s="248"/>
      <c r="G25" s="248"/>
      <c r="H25" s="14"/>
      <c r="I25" s="14"/>
      <c r="J25" s="14"/>
      <c r="K25" s="14"/>
    </row>
    <row r="26" spans="1:11" s="124" customFormat="1" ht="18" customHeight="1" x14ac:dyDescent="0.25">
      <c r="A26" s="142" t="s">
        <v>247</v>
      </c>
      <c r="B26" s="142"/>
      <c r="C26" s="142"/>
      <c r="D26" s="142"/>
      <c r="E26" s="142"/>
      <c r="F26" s="142"/>
      <c r="G26" s="142"/>
      <c r="H26" s="123"/>
      <c r="I26" s="123"/>
      <c r="J26" s="123"/>
      <c r="K26" s="123"/>
    </row>
    <row r="27" spans="1:11" ht="32.25" customHeight="1" x14ac:dyDescent="0.25">
      <c r="A27" s="248" t="s">
        <v>298</v>
      </c>
      <c r="B27" s="248"/>
      <c r="C27" s="248"/>
      <c r="D27" s="248"/>
      <c r="E27" s="248"/>
      <c r="F27" s="248"/>
      <c r="G27" s="248"/>
      <c r="H27" s="14"/>
      <c r="I27" s="14"/>
      <c r="J27" s="14"/>
      <c r="K27" s="14"/>
    </row>
    <row r="28" spans="1:11" ht="32.25" customHeight="1" x14ac:dyDescent="0.25">
      <c r="A28" s="248" t="s">
        <v>299</v>
      </c>
      <c r="B28" s="248"/>
      <c r="C28" s="248"/>
      <c r="D28" s="248"/>
      <c r="E28" s="248"/>
      <c r="F28" s="248"/>
      <c r="G28" s="248"/>
      <c r="H28" s="14"/>
      <c r="I28" s="14"/>
      <c r="J28" s="14"/>
      <c r="K28" s="14"/>
    </row>
    <row r="29" spans="1:11" x14ac:dyDescent="0.25">
      <c r="A29" s="14"/>
      <c r="B29" s="14"/>
      <c r="C29" s="14"/>
      <c r="D29" s="14"/>
      <c r="E29" s="14"/>
      <c r="F29" s="14"/>
      <c r="G29" s="14"/>
      <c r="H29" s="14"/>
      <c r="I29" s="14"/>
      <c r="J29" s="14"/>
      <c r="K29" s="14"/>
    </row>
    <row r="30" spans="1:11" x14ac:dyDescent="0.25">
      <c r="A30" s="14"/>
      <c r="B30" s="14"/>
      <c r="C30" s="14"/>
      <c r="D30" s="14"/>
      <c r="E30" s="14"/>
      <c r="F30" s="14"/>
      <c r="G30" s="14"/>
      <c r="H30" s="14"/>
      <c r="I30" s="14"/>
      <c r="J30" s="14"/>
      <c r="K30" s="14"/>
    </row>
    <row r="31" spans="1:11" x14ac:dyDescent="0.25">
      <c r="A31" s="14"/>
      <c r="B31" s="14"/>
      <c r="C31" s="14"/>
      <c r="D31" s="14"/>
      <c r="E31" s="14"/>
      <c r="F31" s="14"/>
      <c r="G31" s="14"/>
      <c r="H31" s="14"/>
      <c r="I31" s="14"/>
      <c r="J31" s="14"/>
      <c r="K31" s="14"/>
    </row>
    <row r="32" spans="1:11" x14ac:dyDescent="0.25">
      <c r="A32" s="14"/>
      <c r="B32" s="14"/>
      <c r="C32" s="14"/>
      <c r="D32" s="14"/>
      <c r="E32" s="14"/>
      <c r="F32" s="14"/>
      <c r="G32" s="14"/>
      <c r="H32" s="14"/>
      <c r="I32" s="14"/>
      <c r="J32" s="14"/>
      <c r="K32" s="14"/>
    </row>
    <row r="33" spans="1:11" x14ac:dyDescent="0.25">
      <c r="A33" s="14"/>
      <c r="B33" s="14"/>
      <c r="C33" s="14"/>
      <c r="D33" s="14"/>
      <c r="E33" s="14"/>
      <c r="F33" s="14"/>
      <c r="G33" s="14"/>
      <c r="H33" s="14"/>
      <c r="I33" s="14"/>
      <c r="J33" s="14"/>
      <c r="K33" s="14"/>
    </row>
    <row r="34" spans="1:11" x14ac:dyDescent="0.25">
      <c r="A34" s="14"/>
      <c r="B34" s="14"/>
      <c r="C34" s="14"/>
      <c r="D34" s="14"/>
      <c r="E34" s="14"/>
      <c r="F34" s="14"/>
      <c r="G34" s="14"/>
      <c r="H34" s="14"/>
      <c r="I34" s="14"/>
      <c r="J34" s="14"/>
      <c r="K34" s="14"/>
    </row>
    <row r="35" spans="1:11" x14ac:dyDescent="0.25">
      <c r="A35" s="14"/>
      <c r="B35" s="14"/>
      <c r="C35" s="14"/>
      <c r="D35" s="14"/>
      <c r="E35" s="14"/>
      <c r="F35" s="14"/>
      <c r="G35" s="14"/>
      <c r="H35" s="14"/>
      <c r="I35" s="14"/>
      <c r="J35" s="14"/>
      <c r="K35" s="14"/>
    </row>
    <row r="36" spans="1:11" x14ac:dyDescent="0.25">
      <c r="A36" s="14"/>
      <c r="B36" s="14"/>
      <c r="C36" s="14"/>
      <c r="D36" s="14"/>
      <c r="E36" s="14"/>
      <c r="F36" s="14"/>
      <c r="G36" s="14"/>
      <c r="H36" s="14"/>
      <c r="I36" s="14"/>
      <c r="J36" s="14"/>
      <c r="K36" s="14"/>
    </row>
  </sheetData>
  <mergeCells count="20">
    <mergeCell ref="A27:G27"/>
    <mergeCell ref="A28:G28"/>
    <mergeCell ref="A21:C21"/>
    <mergeCell ref="E21:G21"/>
    <mergeCell ref="A23:G23"/>
    <mergeCell ref="A24:G24"/>
    <mergeCell ref="A25:G25"/>
    <mergeCell ref="A26:G26"/>
    <mergeCell ref="A10:F10"/>
    <mergeCell ref="A11:F11"/>
    <mergeCell ref="A17:B17"/>
    <mergeCell ref="D17:G17"/>
    <mergeCell ref="A19:B19"/>
    <mergeCell ref="D19:G19"/>
    <mergeCell ref="A9:F9"/>
    <mergeCell ref="A1:G1"/>
    <mergeCell ref="A3:G3"/>
    <mergeCell ref="A5:G5"/>
    <mergeCell ref="A7:F7"/>
    <mergeCell ref="A8:F8"/>
  </mergeCells>
  <pageMargins left="0.70866141732283472" right="0.70866141732283472" top="0.78740157480314965" bottom="0.78740157480314965" header="0.31496062992125984" footer="0.31496062992125984"/>
  <pageSetup paperSize="9" scale="99" orientation="portrait" r:id="rId1"/>
  <headerFooter>
    <oddHeader>&amp;F</oddHeader>
    <oddFooter>&amp;CSeite 8</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Gliederung</vt:lpstr>
      <vt:lpstr>1 Allgemeine Einführung</vt:lpstr>
      <vt:lpstr>2. Kapitaldienst und Tilgungsf </vt:lpstr>
      <vt:lpstr>3 Berechnung Kapitaldienst </vt:lpstr>
      <vt:lpstr>3.2 Pauschalrate Berechnung 1</vt:lpstr>
      <vt:lpstr>3.2 Pauschalrate Berechnung 2</vt:lpstr>
      <vt:lpstr>3.3 A_Pauschalraten_Rechner</vt:lpstr>
      <vt:lpstr>4 KD bei Ratentilgung</vt:lpstr>
      <vt:lpstr>5.1  Aufgabenstellung</vt:lpstr>
      <vt:lpstr>5.2 Aufgabenstellung </vt:lpstr>
      <vt:lpstr>5.3 Aufgabenstellung  </vt:lpstr>
      <vt:lpstr>'1 Allgemeine Einführung'!Druckbereich</vt:lpstr>
      <vt:lpstr>'2. Kapitaldienst und Tilgungsf '!Druckbereich</vt:lpstr>
      <vt:lpstr>'3 Berechnung Kapitaldienst '!Druckbereich</vt:lpstr>
      <vt:lpstr>'3.2 Pauschalrate Berechnung 1'!Druckbereich</vt:lpstr>
      <vt:lpstr>'3.2 Pauschalrate Berechnung 2'!Druckbereich</vt:lpstr>
      <vt:lpstr>'3.3 A_Pauschalraten_Rechner'!Druckbereich</vt:lpstr>
      <vt:lpstr>'4 KD bei Ratentilgung'!Druckbereich</vt:lpstr>
      <vt:lpstr>'5.1  Aufgabenstellung'!Druckbereich</vt:lpstr>
      <vt:lpstr>'5.2 Aufgabenstellung '!Druckbereich</vt:lpstr>
      <vt:lpstr>'5.3 Aufgabenstellung  '!Druckbereich</vt:lpstr>
      <vt:lpstr>Gliederung!Druckbereich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roman.eibensteiner</dc:creator>
  <cp:lastModifiedBy>Eibensteiner  Roman</cp:lastModifiedBy>
  <cp:lastPrinted>2017-06-28T11:38:11Z</cp:lastPrinted>
  <dcterms:created xsi:type="dcterms:W3CDTF">2015-08-28T08:45:14Z</dcterms:created>
  <dcterms:modified xsi:type="dcterms:W3CDTF">2017-07-13T14:03:52Z</dcterms:modified>
</cp:coreProperties>
</file>