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25" activeTab="0"/>
  </bookViews>
  <sheets>
    <sheet name="Schema Seite 1" sheetId="1" r:id="rId1"/>
    <sheet name="Schema Seite 2" sheetId="2" r:id="rId2"/>
    <sheet name="Beispiel 1 Seite 3" sheetId="3" r:id="rId3"/>
    <sheet name="Beispiel 2 Seite 4" sheetId="4" r:id="rId4"/>
    <sheet name="Beispiel 3 Seite 5" sheetId="5" r:id="rId5"/>
  </sheets>
  <definedNames>
    <definedName name="_xlnm.Print_Area" localSheetId="2">'Beispiel 1 Seite 3'!$A$1:$I$47</definedName>
    <definedName name="_xlnm.Print_Area" localSheetId="3">'Beispiel 2 Seite 4'!$A$1:$I$64</definedName>
    <definedName name="_xlnm.Print_Area" localSheetId="4">'Beispiel 3 Seite 5'!$A$1:$I$69</definedName>
    <definedName name="_xlnm.Print_Area" localSheetId="0">'Schema Seite 1'!$A$1:$I$45</definedName>
    <definedName name="_xlnm.Print_Area" localSheetId="1">'Schema Seite 2'!$A$1:$I$46</definedName>
  </definedNames>
  <calcPr fullCalcOnLoad="1"/>
</workbook>
</file>

<file path=xl/sharedStrings.xml><?xml version="1.0" encoding="utf-8"?>
<sst xmlns="http://schemas.openxmlformats.org/spreadsheetml/2006/main" count="199" uniqueCount="120">
  <si>
    <t>Berechnung des SV Beitrages nach dem Pauschalsystem im luf Unternehmen.</t>
  </si>
  <si>
    <t xml:space="preserve"> -EW Verpachtung</t>
  </si>
  <si>
    <t xml:space="preserve"> = SV rechtlicher EW</t>
  </si>
  <si>
    <t>SV rechtlicher EW ist Basis für die Ermittlung des Versicherungswertes.</t>
  </si>
  <si>
    <t xml:space="preserve">Grundformel: </t>
  </si>
  <si>
    <r>
      <t>b.</t>
    </r>
    <r>
      <rPr>
        <b/>
        <sz val="11"/>
        <color indexed="8"/>
        <rFont val="Calibri"/>
        <family val="2"/>
      </rPr>
      <t xml:space="preserve"> Höchstbeitragsgrundlage</t>
    </r>
    <r>
      <rPr>
        <sz val="11"/>
        <color theme="1"/>
        <rFont val="Calibri"/>
        <family val="2"/>
      </rPr>
      <t>: Ist der Versicherungswert größer als die Höchstbeitragsgrundlage, dann wird der Versicherungsbeitrag von der Höchstbeitragsgrundlage berechnet.</t>
    </r>
  </si>
  <si>
    <r>
      <t xml:space="preserve">a. </t>
    </r>
    <r>
      <rPr>
        <b/>
        <sz val="11"/>
        <color indexed="8"/>
        <rFont val="Calibri"/>
        <family val="2"/>
      </rPr>
      <t>Mindestbeitragsgrundlage</t>
    </r>
    <r>
      <rPr>
        <sz val="11"/>
        <color theme="1"/>
        <rFont val="Calibri"/>
        <family val="2"/>
      </rPr>
      <t>: Ist der Versicherungswert kleiner als die Mindestbeitragsgrundlage, dann wird der versicherungsbeitrag von der Mindestbeitragsgrundlage berechnet.</t>
    </r>
  </si>
  <si>
    <t>EW*Einkommensfaktor (gestaffelt in Abhängigkeit vom EW)=Versicherungsert/Monat</t>
  </si>
  <si>
    <t>Der Sozialversicherungsbeitrag im luf Unternehmen setzt sich zusammen aus:</t>
  </si>
  <si>
    <t>Unfallversicherungsbeitrag   UV (das ist ein Betriebsbeitrag)</t>
  </si>
  <si>
    <t>Krankenversicherungsbeitrag KV (ist Personenbezogen, das bedeutet, dass die beschäftigte Person versichert ist)</t>
  </si>
  <si>
    <t>1. Zusammenstzung des Sozialversicherungsbeitrages</t>
  </si>
  <si>
    <t>2. Ermittlung des SV rechtlichen EW</t>
  </si>
  <si>
    <t>Beitragsätze:</t>
  </si>
  <si>
    <t>UV</t>
  </si>
  <si>
    <t>KV</t>
  </si>
  <si>
    <t>PV</t>
  </si>
  <si>
    <t>Beitragssatz in %</t>
  </si>
  <si>
    <t>Diese Beitragssätze werden auf die ermittelten Versicherungswerte angewandt.</t>
  </si>
  <si>
    <t>Grundformel:</t>
  </si>
  <si>
    <t>Versicherungswert*Beitragssatz= Beitrag</t>
  </si>
  <si>
    <t xml:space="preserve">Bei der Ermittlung des Versicherungswertes nach dem Pauschalsystem spielt der EW eine zentrale Rolle und ist Ausgangsbasis. Der sozialversicherungsrechtliche EW wird wie unter Punkt 2 gezeigt ermittelt. </t>
  </si>
  <si>
    <t>Pensionsversicherungsbeitrag PV (ist Personenbezogen, das bedeutet, dass die beschäftigte Person versichert ist)</t>
  </si>
  <si>
    <t>3. Berechnung des Versicherungswertes</t>
  </si>
  <si>
    <t>Auf den Versicherungswert wirkt auch die Mindestbeitragsgrundlage und die Höchstbemesseungsgrundlage</t>
  </si>
  <si>
    <t xml:space="preserve">Weiters ist zu beachten, dass für die Rechtsform der GesbR der SV rechtliche EW geteilt wird und dann der Versicherungswert berechnet wird. Dadurch ergeben sich höhre Belastungen an Sozialversicherungsbeiträgen als bei Einzelunternehmen oder ehepartnerschaftlichen Betrieb. </t>
  </si>
  <si>
    <t>Versicherungs-wertteiler</t>
  </si>
  <si>
    <t>Betriebsführer</t>
  </si>
  <si>
    <t>Ehepartner, eingetragener Partner mit Betriebsführung auf gemeinsemae Rechnung und Gefahr.</t>
  </si>
  <si>
    <t xml:space="preserve"> 1/2</t>
  </si>
  <si>
    <t>Hauptberuflich mitbeschaftigeter Ehepartner, eingetragener Partner</t>
  </si>
  <si>
    <t>Hauptberuflich beschäftigtes Kind; Enkel, Wahl-,Stief- und Schwiegerkind des Betriebsführers</t>
  </si>
  <si>
    <t>hier wird unterschieden nach Alter</t>
  </si>
  <si>
    <t>über 18 Jahre</t>
  </si>
  <si>
    <t xml:space="preserve"> 1/3</t>
  </si>
  <si>
    <t>unter 18 Jahre</t>
  </si>
  <si>
    <t xml:space="preserve"> 1/6</t>
  </si>
  <si>
    <t>Bei einer GsbR wird der EW geteilt und dann der Versicherungswert berechnet.</t>
  </si>
  <si>
    <t>Familienmitglieder in schulischer Ausbildung sind mit dem Betriebsführer mitversichert. Z.B. Schüler einer HBLFA, die in den Ferien oder am Wochenende im Betrieb mitarbeiten.</t>
  </si>
  <si>
    <t>EW Eigentumsfläche</t>
  </si>
  <si>
    <t>4. Versicherter Personenkreis</t>
  </si>
  <si>
    <t>Beispiel 1:</t>
  </si>
  <si>
    <t>Luf Unternehmen mit EW Eigenfläche</t>
  </si>
  <si>
    <t>Mann und Frau führen auf gemeinsame Gefahr und Rechnung das Unternehmen.</t>
  </si>
  <si>
    <t>Aufgabe: Berechne die SV- Belastung für das Unternehmen.</t>
  </si>
  <si>
    <t>5. Fälligkeit der Beiträge</t>
  </si>
  <si>
    <t>Die Beiträge werden vierteljählich im Nachhinein vorgeschrieben.</t>
  </si>
  <si>
    <t>Ende April sind die Beiträge für das erste Quartal fällig.</t>
  </si>
  <si>
    <t>Ende Juli sind die Beiträge für das zweite Quartal fällig.</t>
  </si>
  <si>
    <t>Ende  Oktober sind die Beiträge für das dritte Quartal fällig.</t>
  </si>
  <si>
    <t>Ende Dezember sind die Beiträge für das vierte Quartal fällig.</t>
  </si>
  <si>
    <t>EW</t>
  </si>
  <si>
    <t>kann aus Tabelle direkt abgelesen werden</t>
  </si>
  <si>
    <t>für die Differenz auf 38 000.-- wird der Einkommensfaktor lt. Tabelle angewandt um den dazgehörigen Versicherungswert zu ermitteln.</t>
  </si>
  <si>
    <t>Versicherungswert/Monat einheitlich für den Betrieb.</t>
  </si>
  <si>
    <t>Versicherungswert Betrieb</t>
  </si>
  <si>
    <t>Versicherungswert/Person</t>
  </si>
  <si>
    <t>Mann</t>
  </si>
  <si>
    <t>Frau</t>
  </si>
  <si>
    <t>Versicherungs-wert</t>
  </si>
  <si>
    <t>Unfallversicherung</t>
  </si>
  <si>
    <t>Krankenversicherung</t>
  </si>
  <si>
    <t>Pensionsversicherung</t>
  </si>
  <si>
    <t>Beitragssatz</t>
  </si>
  <si>
    <t>Beitrags-grundlage</t>
  </si>
  <si>
    <t>Betrieb</t>
  </si>
  <si>
    <t>Personen</t>
  </si>
  <si>
    <t>Quartal</t>
  </si>
  <si>
    <t>Quartalsbeitrag</t>
  </si>
  <si>
    <t>Beitrag                      /Monat</t>
  </si>
  <si>
    <t>Jahresbeitrag</t>
  </si>
  <si>
    <t>Lösung aus dem Beitragsrechner der SVS:</t>
  </si>
  <si>
    <t>Bei Gesellschaftern einer OG oder KG kann das Pauschalsystem nicht angewendet werden, hier wird  immer der ermittelte Gewinn die für die Berechnung der SVS Beiträge herangezogen (daher Bezeichnung als "Einkommensbetriebe"). Die Gewinnermittlung kann hier voll-, teilpauschaliert erfolgen oder über E/A Rechnung doer doppelter Buchhltung.</t>
  </si>
  <si>
    <t>Aktuelle Werte aus Tabelle oder direkt der Beitragstabelle der bäuerlichen Sozialversicherung entnehmen.</t>
  </si>
  <si>
    <t>Tabelle:  Aktuelle Werte zur Berechnug der SVS Beiträge der Bauern</t>
  </si>
  <si>
    <t>5. Vorgangsweise bei der Betragsberechnung</t>
  </si>
  <si>
    <t>EW eigene Flächen</t>
  </si>
  <si>
    <t xml:space="preserve"> +EW Zupacht (2/3 oder voll)</t>
  </si>
  <si>
    <t xml:space="preserve"> -EW Verpacht</t>
  </si>
  <si>
    <t>EW für Berechnung Versicherungswert</t>
  </si>
  <si>
    <t>2. Berechnung des Versicherungswertes mit Tabelle</t>
  </si>
  <si>
    <t>Mindest- und Höchstbeitragsgrundlage beachten.</t>
  </si>
  <si>
    <t>3. Versicherte Personen feststellen</t>
  </si>
  <si>
    <t>Zuordnung Versicherungswertteiler</t>
  </si>
  <si>
    <t>Mindest- und Höchstbemessungsgrundlage beachten</t>
  </si>
  <si>
    <t>4. Versicherungswerte der Personen berechnen unter Anwendung des Versicherungsteilers.</t>
  </si>
  <si>
    <t>5. Über die Beitragssätze den Versicherungsbeitrag berechen (pro Monat, Quartal, Jahr)</t>
  </si>
  <si>
    <t>6. Kontrolle des Ergebnisses mit dem Beitragsrechner der SVS der Bauern (siehe Link oben)</t>
  </si>
  <si>
    <t>Ehepartnerschaflicher Betrieb</t>
  </si>
  <si>
    <t>Bei der Berechnung des Sozialversicherungsbeitrages nach dem Pauschalsystem bildet immer der Einheitswert des Betriebes die Basis.</t>
  </si>
  <si>
    <t>Beispiele</t>
  </si>
  <si>
    <t>Beispiel 2:</t>
  </si>
  <si>
    <t>Der Sohn  (über 18 Jahre) ist hauptberuflich im Betrieb beschäftigt.</t>
  </si>
  <si>
    <t>für die Differenz auf 67 000.-- wird der Einkommensfaktor lt. Tabelle angewandt um den dazgehörigen Versicherungswert zu ermitteln.</t>
  </si>
  <si>
    <t>liegt unter der Höchstbemessungsgrundlage</t>
  </si>
  <si>
    <t>Sohn</t>
  </si>
  <si>
    <t>Jaresbeitrag</t>
  </si>
  <si>
    <t>Beispiel 3:</t>
  </si>
  <si>
    <t>Es wird zugepachtet:</t>
  </si>
  <si>
    <t>ha</t>
  </si>
  <si>
    <t>HA Satz des Verpächters</t>
  </si>
  <si>
    <t>Zupacht</t>
  </si>
  <si>
    <t>Aufgabe</t>
  </si>
  <si>
    <t>1 Berechne die SV- Belastung für das Unternehmen.</t>
  </si>
  <si>
    <t>2 Berechne die SV-Belastungsteigerung durch die 5 ha Zupacht.</t>
  </si>
  <si>
    <t>Die Zupacht erfolgt von Fremden.</t>
  </si>
  <si>
    <t>EW eigen</t>
  </si>
  <si>
    <t>EW Zupacht</t>
  </si>
  <si>
    <t>Nur 2/3 des EW kommen zum Ansatz wegen Zupacht von Fremden.</t>
  </si>
  <si>
    <t>EW gesamt</t>
  </si>
  <si>
    <t>SV Belastung ohne Zupacht  pro Jahr (pa.)</t>
  </si>
  <si>
    <t>SV Belastung mit Zupacht  pro Jahr (pa.)</t>
  </si>
  <si>
    <t>SV Belastung aus der Zupacht</t>
  </si>
  <si>
    <t>SV belastung pro ha Zupacht:</t>
  </si>
  <si>
    <t>* Eltern, Groß-, Wahl-, Stief-, Schwiegereltern, Kinder, Enkel, Wahl-, Stief- und Schwiegerkinder.</t>
  </si>
  <si>
    <t xml:space="preserve"> +EW Zupacht (HA Satz des Verpächters zählt) (der volle EW bei Zupachtung von nahen Angehörigen*; 2/3 (=Faktor 0,67) bei Zupachtung von Fremden</t>
  </si>
  <si>
    <t>Bei OG und KG ist das Pauschalysstem nicht anwendbar. Es muss immer der Gewinn lt. Einkommensteuerbescheid herangezogen werden (=Einkommensbetriebe). Der Gewinn kann hier auch aus der Vollpauschlierung ermittelt werden.</t>
  </si>
  <si>
    <t>Grund: auf niedriegere EW  werden höhere Einkommensfaktoren angewandt. (siehe dazu Punkt 3)</t>
  </si>
  <si>
    <t>Der Versicherungswert wird einheitlich für den Betrieb ermittelt und wird dann geteilt, um den Personen die Versicherungswerte zuzuteilen. (Versicherungswertteiler)</t>
  </si>
  <si>
    <t>1. EW des Betriebes ermitteln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</si>
</sst>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_-* #,##0.0_-;\-* #,##0.0_-;_-* &quot;-&quot;??_-;_-@_-"/>
    <numFmt numFmtId="172" formatCode="_-* #,##0_-;\-* #,##0_-;_-* &quot;-&quot;??_-;_-@_-"/>
  </numFmts>
  <fonts count="45">
    <font>
      <sz val="11"/>
      <color theme="1"/>
      <name val="Calibri"/>
      <family val="2"/>
    </font>
    <font>
      <sz val="11"/>
      <color indexed="8"/>
      <name val="Calibri"/>
      <family val="2"/>
    </font>
    <font>
      <b/>
      <sz val="11"/>
      <color indexed="8"/>
      <name val="Calibri"/>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6"/>
      <color indexed="8"/>
      <name val="Calibri"/>
      <family val="2"/>
    </font>
    <font>
      <sz val="12"/>
      <color indexed="8"/>
      <name val="Calibri"/>
      <family val="2"/>
    </font>
    <font>
      <b/>
      <sz val="14"/>
      <color indexed="8"/>
      <name val="Calibri"/>
      <family val="2"/>
    </font>
    <font>
      <sz val="14"/>
      <color indexed="8"/>
      <name val="Calibri"/>
      <family val="2"/>
    </font>
    <font>
      <b/>
      <sz val="12"/>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1"/>
      <name val="Calibri"/>
      <family val="2"/>
    </font>
    <font>
      <sz val="12"/>
      <color theme="1"/>
      <name val="Calibri"/>
      <family val="2"/>
    </font>
    <font>
      <b/>
      <sz val="14"/>
      <color theme="1"/>
      <name val="Calibri"/>
      <family val="2"/>
    </font>
    <font>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double"/>
    </border>
    <border>
      <left style="thin"/>
      <right style="thin"/>
      <top>
        <color indexed="63"/>
      </top>
      <bottom style="thin"/>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88">
    <xf numFmtId="0" fontId="0" fillId="0" borderId="0" xfId="0" applyFont="1" applyAlignment="1">
      <alignment/>
    </xf>
    <xf numFmtId="0" fontId="40" fillId="0" borderId="0" xfId="0" applyFont="1" applyAlignment="1">
      <alignment horizontal="left" vertical="center" wrapText="1"/>
    </xf>
    <xf numFmtId="0" fontId="0" fillId="0" borderId="0" xfId="0" applyAlignment="1">
      <alignment horizontal="left" wrapText="1"/>
    </xf>
    <xf numFmtId="0" fontId="0" fillId="0" borderId="10" xfId="0" applyBorder="1" applyAlignment="1">
      <alignment horizontal="center" wrapText="1"/>
    </xf>
    <xf numFmtId="164" fontId="0" fillId="0" borderId="10" xfId="49" applyNumberFormat="1" applyFont="1" applyBorder="1" applyAlignment="1">
      <alignment horizontal="center" wrapText="1"/>
    </xf>
    <xf numFmtId="0" fontId="0" fillId="0" borderId="10" xfId="0" applyBorder="1" applyAlignment="1">
      <alignment horizontal="left" wrapText="1"/>
    </xf>
    <xf numFmtId="0" fontId="0" fillId="0" borderId="0" xfId="0" applyBorder="1" applyAlignment="1">
      <alignment horizontal="left" wrapText="1"/>
    </xf>
    <xf numFmtId="164" fontId="0" fillId="0" borderId="0" xfId="49" applyNumberFormat="1" applyFont="1" applyBorder="1" applyAlignment="1">
      <alignment horizontal="center" wrapText="1"/>
    </xf>
    <xf numFmtId="0" fontId="41" fillId="0" borderId="0" xfId="0" applyFont="1" applyBorder="1" applyAlignment="1">
      <alignment horizontal="center" vertical="center" wrapText="1"/>
    </xf>
    <xf numFmtId="0" fontId="41" fillId="0" borderId="11" xfId="0" applyFont="1" applyBorder="1" applyAlignment="1">
      <alignment horizontal="left" vertical="center" wrapText="1"/>
    </xf>
    <xf numFmtId="0" fontId="41" fillId="0" borderId="0" xfId="0" applyFont="1" applyBorder="1" applyAlignment="1">
      <alignment horizontal="center"/>
    </xf>
    <xf numFmtId="0" fontId="3" fillId="0" borderId="0" xfId="0" applyFont="1" applyBorder="1" applyAlignment="1">
      <alignment horizontal="left"/>
    </xf>
    <xf numFmtId="0" fontId="0" fillId="0" borderId="10" xfId="0" applyBorder="1" applyAlignment="1">
      <alignment horizontal="center" vertical="center" wrapText="1"/>
    </xf>
    <xf numFmtId="16" fontId="0" fillId="0" borderId="10" xfId="0" applyNumberFormat="1" applyBorder="1" applyAlignment="1">
      <alignment horizontal="center" vertical="center" wrapText="1"/>
    </xf>
    <xf numFmtId="0" fontId="0" fillId="0" borderId="0" xfId="0" applyAlignment="1">
      <alignment horizontal="left" vertical="center" wrapText="1"/>
    </xf>
    <xf numFmtId="0" fontId="3" fillId="0" borderId="10" xfId="0" applyFont="1" applyBorder="1" applyAlignment="1">
      <alignment horizontal="center" wrapText="1"/>
    </xf>
    <xf numFmtId="43" fontId="0" fillId="0" borderId="0" xfId="46" applyFont="1" applyAlignment="1">
      <alignment/>
    </xf>
    <xf numFmtId="0" fontId="3" fillId="0" borderId="0" xfId="0" applyFont="1" applyAlignment="1">
      <alignment/>
    </xf>
    <xf numFmtId="43" fontId="0" fillId="0" borderId="0" xfId="0" applyNumberFormat="1" applyAlignment="1">
      <alignment/>
    </xf>
    <xf numFmtId="0" fontId="0" fillId="0" borderId="11" xfId="0" applyBorder="1" applyAlignment="1">
      <alignment/>
    </xf>
    <xf numFmtId="43" fontId="0" fillId="0" borderId="11" xfId="0" applyNumberFormat="1" applyBorder="1" applyAlignment="1">
      <alignment vertical="center"/>
    </xf>
    <xf numFmtId="0" fontId="0" fillId="0" borderId="11" xfId="0" applyBorder="1" applyAlignment="1">
      <alignment vertical="center"/>
    </xf>
    <xf numFmtId="0" fontId="0" fillId="0" borderId="10" xfId="0" applyBorder="1" applyAlignment="1">
      <alignment/>
    </xf>
    <xf numFmtId="0" fontId="0" fillId="0" borderId="10" xfId="0" applyBorder="1" applyAlignment="1">
      <alignment horizontal="center"/>
    </xf>
    <xf numFmtId="43" fontId="0" fillId="0" borderId="10" xfId="0" applyNumberFormat="1" applyBorder="1" applyAlignment="1">
      <alignment/>
    </xf>
    <xf numFmtId="43"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43" fontId="0" fillId="0" borderId="15" xfId="0" applyNumberFormat="1" applyBorder="1" applyAlignment="1">
      <alignment/>
    </xf>
    <xf numFmtId="0" fontId="0" fillId="0" borderId="0" xfId="0" applyBorder="1" applyAlignment="1">
      <alignment/>
    </xf>
    <xf numFmtId="0" fontId="0" fillId="0" borderId="0" xfId="0" applyBorder="1" applyAlignment="1">
      <alignment horizontal="center"/>
    </xf>
    <xf numFmtId="43" fontId="0" fillId="0" borderId="0" xfId="0" applyNumberFormat="1" applyBorder="1" applyAlignment="1">
      <alignment/>
    </xf>
    <xf numFmtId="0" fontId="28" fillId="0" borderId="0" xfId="0" applyFont="1" applyAlignment="1">
      <alignment/>
    </xf>
    <xf numFmtId="0" fontId="28" fillId="0" borderId="0" xfId="0" applyFont="1" applyBorder="1" applyAlignment="1">
      <alignment horizontal="left"/>
    </xf>
    <xf numFmtId="0" fontId="42" fillId="0" borderId="0" xfId="0" applyFont="1" applyBorder="1" applyAlignment="1">
      <alignment horizontal="left"/>
    </xf>
    <xf numFmtId="0" fontId="28" fillId="0" borderId="16" xfId="0" applyFont="1" applyBorder="1" applyAlignment="1">
      <alignment/>
    </xf>
    <xf numFmtId="10" fontId="0" fillId="0" borderId="10" xfId="49" applyNumberFormat="1" applyFont="1" applyBorder="1" applyAlignment="1">
      <alignment horizontal="center"/>
    </xf>
    <xf numFmtId="0" fontId="0" fillId="0" borderId="10" xfId="0" applyBorder="1" applyAlignment="1">
      <alignment vertical="center"/>
    </xf>
    <xf numFmtId="0" fontId="0" fillId="0" borderId="10" xfId="0" applyBorder="1" applyAlignment="1">
      <alignment horizontal="center" vertical="center"/>
    </xf>
    <xf numFmtId="0" fontId="0" fillId="0" borderId="17" xfId="0" applyBorder="1" applyAlignment="1">
      <alignment vertical="center"/>
    </xf>
    <xf numFmtId="10" fontId="0" fillId="0" borderId="17" xfId="49" applyNumberFormat="1" applyFont="1" applyBorder="1" applyAlignment="1">
      <alignment horizontal="center"/>
    </xf>
    <xf numFmtId="0" fontId="0" fillId="0" borderId="17" xfId="0" applyBorder="1" applyAlignment="1">
      <alignment/>
    </xf>
    <xf numFmtId="0" fontId="0" fillId="0" borderId="17" xfId="0" applyBorder="1" applyAlignment="1">
      <alignment horizontal="center" wrapText="1"/>
    </xf>
    <xf numFmtId="43" fontId="0" fillId="0" borderId="17" xfId="0" applyNumberFormat="1" applyBorder="1" applyAlignment="1">
      <alignment/>
    </xf>
    <xf numFmtId="0" fontId="0" fillId="0" borderId="10" xfId="0" applyFill="1" applyBorder="1" applyAlignment="1">
      <alignment/>
    </xf>
    <xf numFmtId="2" fontId="0" fillId="0" borderId="10" xfId="0" applyNumberFormat="1" applyBorder="1" applyAlignment="1">
      <alignment horizontal="center"/>
    </xf>
    <xf numFmtId="43" fontId="0" fillId="0" borderId="10" xfId="46" applyFont="1" applyBorder="1" applyAlignment="1">
      <alignment/>
    </xf>
    <xf numFmtId="0" fontId="0" fillId="0" borderId="10" xfId="0" applyBorder="1" applyAlignment="1">
      <alignment vertical="center" wrapText="1"/>
    </xf>
    <xf numFmtId="172" fontId="0" fillId="0" borderId="0" xfId="46" applyNumberFormat="1" applyFont="1" applyAlignment="1">
      <alignment/>
    </xf>
    <xf numFmtId="0" fontId="28" fillId="0" borderId="0" xfId="0" applyFont="1" applyFill="1" applyBorder="1" applyAlignment="1">
      <alignment/>
    </xf>
    <xf numFmtId="0" fontId="28" fillId="0" borderId="10" xfId="0" applyFont="1" applyBorder="1" applyAlignment="1">
      <alignment/>
    </xf>
    <xf numFmtId="0" fontId="28" fillId="0" borderId="18" xfId="0" applyFont="1" applyBorder="1" applyAlignment="1">
      <alignment horizontal="left"/>
    </xf>
    <xf numFmtId="0" fontId="28" fillId="0" borderId="19" xfId="0" applyFont="1" applyBorder="1" applyAlignment="1">
      <alignment horizontal="left"/>
    </xf>
    <xf numFmtId="0" fontId="28" fillId="0" borderId="20" xfId="0" applyFont="1" applyBorder="1" applyAlignment="1">
      <alignment horizontal="left"/>
    </xf>
    <xf numFmtId="0" fontId="41" fillId="0" borderId="18"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0" fillId="0" borderId="10" xfId="0" applyBorder="1" applyAlignment="1">
      <alignment horizontal="left" vertical="center" wrapText="1"/>
    </xf>
    <xf numFmtId="0" fontId="0" fillId="0" borderId="21" xfId="0" applyBorder="1" applyAlignment="1">
      <alignment horizontal="left"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0" xfId="0" applyFont="1" applyBorder="1" applyAlignment="1">
      <alignment horizontal="left" vertical="center" wrapText="1"/>
    </xf>
    <xf numFmtId="0" fontId="43" fillId="0" borderId="0" xfId="0" applyFont="1" applyAlignment="1">
      <alignment horizontal="left" vertical="center" wrapText="1"/>
    </xf>
    <xf numFmtId="0" fontId="0" fillId="0" borderId="0" xfId="0"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0" xfId="0" applyFont="1" applyBorder="1" applyAlignment="1">
      <alignment horizontal="left" vertical="center" wrapText="1"/>
    </xf>
    <xf numFmtId="0" fontId="0" fillId="0" borderId="22" xfId="0" applyBorder="1" applyAlignment="1">
      <alignment horizontal="center"/>
    </xf>
    <xf numFmtId="0" fontId="0" fillId="0" borderId="23" xfId="0" applyBorder="1" applyAlignment="1">
      <alignment horizontal="center"/>
    </xf>
    <xf numFmtId="0" fontId="44" fillId="0" borderId="18" xfId="0" applyFont="1" applyBorder="1" applyAlignment="1">
      <alignment horizontal="left"/>
    </xf>
    <xf numFmtId="0" fontId="44" fillId="0" borderId="19" xfId="0" applyFont="1" applyBorder="1" applyAlignment="1">
      <alignment horizontal="left"/>
    </xf>
    <xf numFmtId="0" fontId="44" fillId="0" borderId="20" xfId="0" applyFont="1" applyBorder="1" applyAlignment="1">
      <alignment horizontal="left"/>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xf>
    <xf numFmtId="0" fontId="0" fillId="0" borderId="26"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left" wrapText="1"/>
    </xf>
    <xf numFmtId="0" fontId="42" fillId="0" borderId="18" xfId="0" applyFont="1" applyBorder="1" applyAlignment="1">
      <alignment horizontal="left"/>
    </xf>
    <xf numFmtId="0" fontId="42" fillId="0" borderId="19" xfId="0" applyFont="1" applyBorder="1" applyAlignment="1">
      <alignment horizontal="left"/>
    </xf>
    <xf numFmtId="0" fontId="42" fillId="0" borderId="20" xfId="0" applyFont="1" applyBorder="1" applyAlignment="1">
      <alignment horizontal="left"/>
    </xf>
    <xf numFmtId="0" fontId="0" fillId="0" borderId="10" xfId="0" applyBorder="1" applyAlignment="1">
      <alignment horizontal="lef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36</xdr:row>
      <xdr:rowOff>19050</xdr:rowOff>
    </xdr:from>
    <xdr:to>
      <xdr:col>7</xdr:col>
      <xdr:colOff>238125</xdr:colOff>
      <xdr:row>46</xdr:row>
      <xdr:rowOff>19050</xdr:rowOff>
    </xdr:to>
    <xdr:pic>
      <xdr:nvPicPr>
        <xdr:cNvPr id="1" name="Grafik 1"/>
        <xdr:cNvPicPr preferRelativeResize="1">
          <a:picLocks noChangeAspect="1"/>
        </xdr:cNvPicPr>
      </xdr:nvPicPr>
      <xdr:blipFill>
        <a:blip r:embed="rId1"/>
        <a:stretch>
          <a:fillRect/>
        </a:stretch>
      </xdr:blipFill>
      <xdr:spPr>
        <a:xfrm>
          <a:off x="781050" y="7896225"/>
          <a:ext cx="5172075" cy="1905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40</xdr:row>
      <xdr:rowOff>161925</xdr:rowOff>
    </xdr:from>
    <xdr:to>
      <xdr:col>8</xdr:col>
      <xdr:colOff>847725</xdr:colOff>
      <xdr:row>60</xdr:row>
      <xdr:rowOff>28575</xdr:rowOff>
    </xdr:to>
    <xdr:pic>
      <xdr:nvPicPr>
        <xdr:cNvPr id="1" name="Grafik 2"/>
        <xdr:cNvPicPr preferRelativeResize="1">
          <a:picLocks noChangeAspect="1"/>
        </xdr:cNvPicPr>
      </xdr:nvPicPr>
      <xdr:blipFill>
        <a:blip r:embed="rId1"/>
        <a:stretch>
          <a:fillRect/>
        </a:stretch>
      </xdr:blipFill>
      <xdr:spPr>
        <a:xfrm>
          <a:off x="742950" y="8801100"/>
          <a:ext cx="6581775" cy="3676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42</xdr:row>
      <xdr:rowOff>38100</xdr:rowOff>
    </xdr:from>
    <xdr:to>
      <xdr:col>8</xdr:col>
      <xdr:colOff>695325</xdr:colOff>
      <xdr:row>56</xdr:row>
      <xdr:rowOff>133350</xdr:rowOff>
    </xdr:to>
    <xdr:pic>
      <xdr:nvPicPr>
        <xdr:cNvPr id="1" name="Grafik 2"/>
        <xdr:cNvPicPr preferRelativeResize="1">
          <a:picLocks noChangeAspect="1"/>
        </xdr:cNvPicPr>
      </xdr:nvPicPr>
      <xdr:blipFill>
        <a:blip r:embed="rId1"/>
        <a:stretch>
          <a:fillRect/>
        </a:stretch>
      </xdr:blipFill>
      <xdr:spPr>
        <a:xfrm>
          <a:off x="200025" y="9458325"/>
          <a:ext cx="6972300" cy="2762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7">
      <selection activeCell="M20" sqref="M20"/>
    </sheetView>
  </sheetViews>
  <sheetFormatPr defaultColWidth="11.421875" defaultRowHeight="15"/>
  <cols>
    <col min="3" max="3" width="14.57421875" style="0" customWidth="1"/>
    <col min="4" max="4" width="14.00390625" style="0" customWidth="1"/>
    <col min="9" max="9" width="15.140625" style="0" customWidth="1"/>
  </cols>
  <sheetData>
    <row r="1" spans="1:9" ht="32.25" customHeight="1" thickBot="1">
      <c r="A1" s="65" t="s">
        <v>0</v>
      </c>
      <c r="B1" s="66"/>
      <c r="C1" s="66"/>
      <c r="D1" s="66"/>
      <c r="E1" s="66"/>
      <c r="F1" s="66"/>
      <c r="G1" s="66"/>
      <c r="H1" s="66"/>
      <c r="I1" s="67"/>
    </row>
    <row r="2" spans="1:9" ht="6.75" customHeight="1">
      <c r="A2" s="1"/>
      <c r="B2" s="1"/>
      <c r="C2" s="1"/>
      <c r="D2" s="1"/>
      <c r="E2" s="1"/>
      <c r="F2" s="1"/>
      <c r="G2" s="1"/>
      <c r="H2" s="1"/>
      <c r="I2" s="1"/>
    </row>
    <row r="3" spans="1:9" ht="46.5" customHeight="1">
      <c r="A3" s="63" t="s">
        <v>89</v>
      </c>
      <c r="B3" s="63"/>
      <c r="C3" s="63"/>
      <c r="D3" s="63"/>
      <c r="E3" s="63"/>
      <c r="F3" s="63"/>
      <c r="G3" s="63"/>
      <c r="H3" s="63"/>
      <c r="I3" s="63"/>
    </row>
    <row r="4" spans="1:9" ht="6" customHeight="1" thickBot="1">
      <c r="A4" s="1"/>
      <c r="B4" s="1"/>
      <c r="C4" s="1"/>
      <c r="D4" s="1"/>
      <c r="E4" s="1"/>
      <c r="F4" s="1"/>
      <c r="G4" s="1"/>
      <c r="H4" s="1"/>
      <c r="I4" s="1"/>
    </row>
    <row r="5" spans="1:9" ht="18.75" customHeight="1" thickBot="1">
      <c r="A5" s="73" t="s">
        <v>11</v>
      </c>
      <c r="B5" s="74"/>
      <c r="C5" s="74"/>
      <c r="D5" s="74"/>
      <c r="E5" s="74"/>
      <c r="F5" s="74"/>
      <c r="G5" s="74"/>
      <c r="H5" s="74"/>
      <c r="I5" s="75"/>
    </row>
    <row r="6" ht="15">
      <c r="A6" t="s">
        <v>8</v>
      </c>
    </row>
    <row r="7" spans="2:9" ht="15">
      <c r="B7" s="76" t="s">
        <v>9</v>
      </c>
      <c r="C7" s="76"/>
      <c r="D7" s="76"/>
      <c r="E7" s="76"/>
      <c r="F7" s="76"/>
      <c r="G7" s="76"/>
      <c r="H7" s="76"/>
      <c r="I7" s="76"/>
    </row>
    <row r="8" spans="2:9" ht="27.75" customHeight="1">
      <c r="B8" s="76" t="s">
        <v>10</v>
      </c>
      <c r="C8" s="76"/>
      <c r="D8" s="76"/>
      <c r="E8" s="76"/>
      <c r="F8" s="76"/>
      <c r="G8" s="76"/>
      <c r="H8" s="76"/>
      <c r="I8" s="76"/>
    </row>
    <row r="9" spans="2:9" ht="34.5" customHeight="1">
      <c r="B9" s="76" t="s">
        <v>22</v>
      </c>
      <c r="C9" s="76"/>
      <c r="D9" s="76"/>
      <c r="E9" s="76"/>
      <c r="F9" s="76"/>
      <c r="G9" s="76"/>
      <c r="H9" s="76"/>
      <c r="I9" s="76"/>
    </row>
    <row r="10" spans="2:9" ht="30">
      <c r="B10" s="2"/>
      <c r="C10" s="2"/>
      <c r="D10" s="2"/>
      <c r="E10" s="3" t="s">
        <v>17</v>
      </c>
      <c r="F10" s="2"/>
      <c r="G10" s="2"/>
      <c r="H10" s="2"/>
      <c r="I10" s="2"/>
    </row>
    <row r="11" spans="2:9" ht="15">
      <c r="B11" s="77" t="s">
        <v>13</v>
      </c>
      <c r="C11" s="77"/>
      <c r="D11" s="5" t="s">
        <v>14</v>
      </c>
      <c r="E11" s="4">
        <v>0.019</v>
      </c>
      <c r="F11" s="2"/>
      <c r="G11" s="2"/>
      <c r="H11" s="2"/>
      <c r="I11" s="2"/>
    </row>
    <row r="12" spans="2:9" ht="15">
      <c r="B12" s="2"/>
      <c r="C12" s="2"/>
      <c r="D12" s="5" t="s">
        <v>15</v>
      </c>
      <c r="E12" s="4">
        <v>0.068</v>
      </c>
      <c r="F12" s="2"/>
      <c r="G12" s="2"/>
      <c r="H12" s="2"/>
      <c r="I12" s="2"/>
    </row>
    <row r="13" spans="2:9" ht="15">
      <c r="B13" s="2"/>
      <c r="C13" s="2"/>
      <c r="D13" s="5" t="s">
        <v>16</v>
      </c>
      <c r="E13" s="4">
        <v>0.17</v>
      </c>
      <c r="F13" s="2"/>
      <c r="G13" s="2"/>
      <c r="H13" s="2"/>
      <c r="I13" s="2"/>
    </row>
    <row r="14" spans="2:9" ht="15">
      <c r="B14" s="2"/>
      <c r="C14" s="2"/>
      <c r="D14" s="6"/>
      <c r="E14" s="7"/>
      <c r="F14" s="2"/>
      <c r="G14" s="2"/>
      <c r="H14" s="2"/>
      <c r="I14" s="2"/>
    </row>
    <row r="15" spans="2:9" ht="20.25" customHeight="1">
      <c r="B15" s="64" t="s">
        <v>18</v>
      </c>
      <c r="C15" s="64"/>
      <c r="D15" s="64"/>
      <c r="E15" s="64"/>
      <c r="F15" s="64"/>
      <c r="G15" s="64"/>
      <c r="H15" s="64"/>
      <c r="I15" s="64"/>
    </row>
    <row r="16" spans="2:9" ht="15.75" thickBot="1">
      <c r="B16" s="58" t="s">
        <v>19</v>
      </c>
      <c r="C16" s="58"/>
      <c r="D16" s="6"/>
      <c r="E16" s="7"/>
      <c r="F16" s="2"/>
      <c r="G16" s="2"/>
      <c r="H16" s="2"/>
      <c r="I16" s="2"/>
    </row>
    <row r="17" spans="2:9" ht="18.75" customHeight="1" thickBot="1">
      <c r="B17" s="59" t="s">
        <v>20</v>
      </c>
      <c r="C17" s="60"/>
      <c r="D17" s="60"/>
      <c r="E17" s="60"/>
      <c r="F17" s="60"/>
      <c r="G17" s="61"/>
      <c r="H17" s="2"/>
      <c r="I17" s="2"/>
    </row>
    <row r="18" spans="2:9" ht="6.75" customHeight="1">
      <c r="B18" s="8"/>
      <c r="C18" s="8"/>
      <c r="D18" s="8"/>
      <c r="E18" s="8"/>
      <c r="F18" s="8"/>
      <c r="G18" s="8"/>
      <c r="H18" s="2"/>
      <c r="I18" s="2"/>
    </row>
    <row r="19" spans="2:9" ht="18.75" customHeight="1">
      <c r="B19" s="62" t="s">
        <v>21</v>
      </c>
      <c r="C19" s="62"/>
      <c r="D19" s="62"/>
      <c r="E19" s="62"/>
      <c r="F19" s="62"/>
      <c r="G19" s="62"/>
      <c r="H19" s="62"/>
      <c r="I19" s="62"/>
    </row>
    <row r="20" spans="2:9" ht="30" customHeight="1">
      <c r="B20" s="62"/>
      <c r="C20" s="62"/>
      <c r="D20" s="62"/>
      <c r="E20" s="62"/>
      <c r="F20" s="62"/>
      <c r="G20" s="62"/>
      <c r="H20" s="62"/>
      <c r="I20" s="62"/>
    </row>
    <row r="21" spans="2:9" ht="7.5" customHeight="1" thickBot="1">
      <c r="B21" s="9"/>
      <c r="C21" s="9"/>
      <c r="D21" s="9"/>
      <c r="E21" s="9"/>
      <c r="F21" s="9"/>
      <c r="G21" s="9"/>
      <c r="H21" s="9"/>
      <c r="I21" s="9"/>
    </row>
    <row r="22" spans="1:9" ht="15.75" thickBot="1">
      <c r="A22" s="51" t="s">
        <v>12</v>
      </c>
      <c r="B22" s="52"/>
      <c r="C22" s="52"/>
      <c r="D22" s="52"/>
      <c r="E22" s="52"/>
      <c r="F22" s="52"/>
      <c r="G22" s="52"/>
      <c r="H22" s="52"/>
      <c r="I22" s="53"/>
    </row>
    <row r="23" spans="2:9" ht="15">
      <c r="B23" s="80" t="s">
        <v>39</v>
      </c>
      <c r="C23" s="80"/>
      <c r="D23" s="80"/>
      <c r="E23" s="80"/>
      <c r="F23" s="80"/>
      <c r="G23" s="80"/>
      <c r="H23" s="80"/>
      <c r="I23" s="80"/>
    </row>
    <row r="24" spans="2:9" ht="39" customHeight="1">
      <c r="B24" s="57" t="s">
        <v>115</v>
      </c>
      <c r="C24" s="57"/>
      <c r="D24" s="57"/>
      <c r="E24" s="57"/>
      <c r="F24" s="57"/>
      <c r="G24" s="57"/>
      <c r="H24" s="57"/>
      <c r="I24" s="57"/>
    </row>
    <row r="25" spans="2:9" ht="15.75" thickBot="1">
      <c r="B25" s="81" t="s">
        <v>1</v>
      </c>
      <c r="C25" s="81"/>
      <c r="D25" s="81"/>
      <c r="E25" s="81"/>
      <c r="F25" s="81"/>
      <c r="G25" s="81"/>
      <c r="H25" s="81"/>
      <c r="I25" s="81"/>
    </row>
    <row r="26" spans="2:9" ht="15.75" thickBot="1">
      <c r="B26" s="79" t="s">
        <v>2</v>
      </c>
      <c r="C26" s="79"/>
      <c r="D26" s="79"/>
      <c r="E26" s="79"/>
      <c r="F26" s="79"/>
      <c r="G26" s="79"/>
      <c r="H26" s="79"/>
      <c r="I26" s="79"/>
    </row>
    <row r="27" ht="15.75" thickTop="1">
      <c r="B27" t="s">
        <v>114</v>
      </c>
    </row>
    <row r="28" ht="15">
      <c r="B28" t="s">
        <v>3</v>
      </c>
    </row>
    <row r="30" spans="2:9" ht="54" customHeight="1">
      <c r="B30" s="64" t="s">
        <v>25</v>
      </c>
      <c r="C30" s="64"/>
      <c r="D30" s="64"/>
      <c r="E30" s="64"/>
      <c r="F30" s="64"/>
      <c r="G30" s="64"/>
      <c r="H30" s="64"/>
      <c r="I30" s="64"/>
    </row>
    <row r="31" ht="15">
      <c r="B31" t="s">
        <v>117</v>
      </c>
    </row>
    <row r="32" spans="2:9" ht="56.25" customHeight="1" thickBot="1">
      <c r="B32" s="78" t="s">
        <v>116</v>
      </c>
      <c r="C32" s="78"/>
      <c r="D32" s="78"/>
      <c r="E32" s="78"/>
      <c r="F32" s="78"/>
      <c r="G32" s="78"/>
      <c r="H32" s="78"/>
      <c r="I32" s="78"/>
    </row>
    <row r="33" spans="1:9" ht="16.5" thickBot="1">
      <c r="A33" s="70" t="s">
        <v>23</v>
      </c>
      <c r="B33" s="71"/>
      <c r="C33" s="71"/>
      <c r="D33" s="71"/>
      <c r="E33" s="71"/>
      <c r="F33" s="71"/>
      <c r="G33" s="71"/>
      <c r="H33" s="71"/>
      <c r="I33" s="72"/>
    </row>
    <row r="34" ht="15.75" thickBot="1"/>
    <row r="35" spans="2:3" ht="15.75" thickBot="1">
      <c r="B35" s="68" t="s">
        <v>4</v>
      </c>
      <c r="C35" s="69"/>
    </row>
    <row r="36" spans="2:9" ht="16.5" thickBot="1">
      <c r="B36" s="54" t="s">
        <v>7</v>
      </c>
      <c r="C36" s="55"/>
      <c r="D36" s="55"/>
      <c r="E36" s="55"/>
      <c r="F36" s="55"/>
      <c r="G36" s="55"/>
      <c r="H36" s="55"/>
      <c r="I36" s="56"/>
    </row>
    <row r="37" spans="2:9" ht="15.75">
      <c r="B37" s="10"/>
      <c r="C37" s="10"/>
      <c r="D37" s="10"/>
      <c r="E37" s="10"/>
      <c r="F37" s="10"/>
      <c r="G37" s="10"/>
      <c r="H37" s="10"/>
      <c r="I37" s="10"/>
    </row>
    <row r="38" spans="2:9" ht="44.25" customHeight="1">
      <c r="B38" s="62" t="s">
        <v>118</v>
      </c>
      <c r="C38" s="62"/>
      <c r="D38" s="62"/>
      <c r="E38" s="62"/>
      <c r="F38" s="62"/>
      <c r="G38" s="62"/>
      <c r="H38" s="62"/>
      <c r="I38" s="62"/>
    </row>
    <row r="40" ht="15">
      <c r="B40" t="s">
        <v>24</v>
      </c>
    </row>
    <row r="41" spans="2:9" ht="47.25" customHeight="1">
      <c r="B41" s="64" t="s">
        <v>6</v>
      </c>
      <c r="C41" s="64"/>
      <c r="D41" s="64"/>
      <c r="E41" s="64"/>
      <c r="F41" s="64"/>
      <c r="G41" s="64"/>
      <c r="H41" s="64"/>
      <c r="I41" s="64"/>
    </row>
    <row r="42" spans="2:9" ht="40.5" customHeight="1">
      <c r="B42" s="64" t="s">
        <v>5</v>
      </c>
      <c r="C42" s="64"/>
      <c r="D42" s="64"/>
      <c r="E42" s="64"/>
      <c r="F42" s="64"/>
      <c r="G42" s="64"/>
      <c r="H42" s="64"/>
      <c r="I42" s="64"/>
    </row>
    <row r="43" spans="2:9" ht="24" customHeight="1">
      <c r="B43" s="64" t="s">
        <v>73</v>
      </c>
      <c r="C43" s="64"/>
      <c r="D43" s="64"/>
      <c r="E43" s="64"/>
      <c r="F43" s="64"/>
      <c r="G43" s="64"/>
      <c r="H43" s="64"/>
      <c r="I43" s="64"/>
    </row>
    <row r="44" ht="15">
      <c r="B44" t="s">
        <v>74</v>
      </c>
    </row>
    <row r="46" ht="15">
      <c r="B46" s="33"/>
    </row>
    <row r="47" ht="15">
      <c r="B47" s="33"/>
    </row>
  </sheetData>
  <sheetProtection/>
  <mergeCells count="25">
    <mergeCell ref="B9:I9"/>
    <mergeCell ref="B11:C11"/>
    <mergeCell ref="B15:I15"/>
    <mergeCell ref="B38:I38"/>
    <mergeCell ref="B32:I32"/>
    <mergeCell ref="B26:I26"/>
    <mergeCell ref="B23:I23"/>
    <mergeCell ref="B30:I30"/>
    <mergeCell ref="B25:I25"/>
    <mergeCell ref="A3:I3"/>
    <mergeCell ref="B43:I43"/>
    <mergeCell ref="A1:I1"/>
    <mergeCell ref="B41:I41"/>
    <mergeCell ref="B42:I42"/>
    <mergeCell ref="B35:C35"/>
    <mergeCell ref="A33:I33"/>
    <mergeCell ref="A5:I5"/>
    <mergeCell ref="B8:I8"/>
    <mergeCell ref="B7:I7"/>
    <mergeCell ref="A22:I22"/>
    <mergeCell ref="B36:I36"/>
    <mergeCell ref="B24:I24"/>
    <mergeCell ref="B16:C16"/>
    <mergeCell ref="B17:G17"/>
    <mergeCell ref="B19:I2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headerFooter>
    <oddFooter>&amp;CErstellt von Eibensteiner&amp;RSeite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K12" sqref="K12"/>
    </sheetView>
  </sheetViews>
  <sheetFormatPr defaultColWidth="11.421875" defaultRowHeight="15"/>
  <cols>
    <col min="3" max="3" width="14.57421875" style="0" customWidth="1"/>
    <col min="4" max="4" width="14.00390625" style="0" customWidth="1"/>
    <col min="9" max="9" width="15.140625" style="0" customWidth="1"/>
  </cols>
  <sheetData>
    <row r="1" spans="1:9" ht="32.25" customHeight="1" thickBot="1">
      <c r="A1" s="65" t="s">
        <v>0</v>
      </c>
      <c r="B1" s="66"/>
      <c r="C1" s="66"/>
      <c r="D1" s="66"/>
      <c r="E1" s="66"/>
      <c r="F1" s="66"/>
      <c r="G1" s="66"/>
      <c r="H1" s="66"/>
      <c r="I1" s="67"/>
    </row>
    <row r="2" spans="1:9" ht="6.75" customHeight="1">
      <c r="A2" s="1"/>
      <c r="B2" s="1"/>
      <c r="C2" s="1"/>
      <c r="D2" s="1"/>
      <c r="E2" s="1"/>
      <c r="F2" s="1"/>
      <c r="G2" s="1"/>
      <c r="H2" s="1"/>
      <c r="I2" s="1"/>
    </row>
    <row r="3" ht="15.75" thickBot="1"/>
    <row r="4" spans="1:9" ht="15.75" thickBot="1">
      <c r="A4" s="51" t="s">
        <v>40</v>
      </c>
      <c r="B4" s="52"/>
      <c r="C4" s="52"/>
      <c r="D4" s="52"/>
      <c r="E4" s="52"/>
      <c r="F4" s="52"/>
      <c r="G4" s="52"/>
      <c r="H4" s="52"/>
      <c r="I4" s="53"/>
    </row>
    <row r="5" spans="2:9" ht="26.25">
      <c r="B5" s="11"/>
      <c r="C5" s="11"/>
      <c r="D5" s="11"/>
      <c r="E5" s="11"/>
      <c r="F5" s="11"/>
      <c r="G5" s="11"/>
      <c r="H5" s="11"/>
      <c r="I5" s="15" t="s">
        <v>26</v>
      </c>
    </row>
    <row r="6" spans="2:9" ht="15">
      <c r="B6" s="57" t="s">
        <v>27</v>
      </c>
      <c r="C6" s="57"/>
      <c r="D6" s="57"/>
      <c r="E6" s="57"/>
      <c r="F6" s="57"/>
      <c r="G6" s="57"/>
      <c r="H6" s="57"/>
      <c r="I6" s="12">
        <v>1</v>
      </c>
    </row>
    <row r="7" spans="2:9" ht="15">
      <c r="B7" s="57" t="s">
        <v>28</v>
      </c>
      <c r="C7" s="57"/>
      <c r="D7" s="57"/>
      <c r="E7" s="57"/>
      <c r="F7" s="57"/>
      <c r="G7" s="57"/>
      <c r="H7" s="57"/>
      <c r="I7" s="12" t="s">
        <v>29</v>
      </c>
    </row>
    <row r="8" spans="2:9" ht="15">
      <c r="B8" s="57" t="s">
        <v>30</v>
      </c>
      <c r="C8" s="57"/>
      <c r="D8" s="57"/>
      <c r="E8" s="57"/>
      <c r="F8" s="57"/>
      <c r="G8" s="57"/>
      <c r="H8" s="57"/>
      <c r="I8" s="13" t="s">
        <v>29</v>
      </c>
    </row>
    <row r="9" spans="2:9" ht="15">
      <c r="B9" s="57" t="s">
        <v>31</v>
      </c>
      <c r="C9" s="57"/>
      <c r="D9" s="57"/>
      <c r="E9" s="57"/>
      <c r="F9" s="57"/>
      <c r="G9" s="57"/>
      <c r="H9" s="57"/>
      <c r="I9" s="12"/>
    </row>
    <row r="10" spans="2:9" ht="15" customHeight="1">
      <c r="B10" s="14"/>
      <c r="C10" s="57" t="s">
        <v>32</v>
      </c>
      <c r="D10" s="57"/>
      <c r="E10" s="57"/>
      <c r="F10" s="82" t="s">
        <v>33</v>
      </c>
      <c r="G10" s="82"/>
      <c r="H10" s="82"/>
      <c r="I10" s="12" t="s">
        <v>34</v>
      </c>
    </row>
    <row r="11" spans="2:9" ht="15" customHeight="1">
      <c r="B11" s="14"/>
      <c r="C11" s="14"/>
      <c r="D11" s="14"/>
      <c r="E11" s="14"/>
      <c r="F11" s="82" t="s">
        <v>35</v>
      </c>
      <c r="G11" s="82"/>
      <c r="H11" s="82"/>
      <c r="I11" s="12" t="s">
        <v>36</v>
      </c>
    </row>
    <row r="13" ht="15">
      <c r="B13" t="s">
        <v>37</v>
      </c>
    </row>
    <row r="15" spans="2:9" ht="31.5" customHeight="1">
      <c r="B15" s="76" t="s">
        <v>38</v>
      </c>
      <c r="C15" s="76"/>
      <c r="D15" s="76"/>
      <c r="E15" s="76"/>
      <c r="F15" s="76"/>
      <c r="G15" s="76"/>
      <c r="H15" s="76"/>
      <c r="I15" s="76"/>
    </row>
    <row r="17" spans="2:9" ht="69.75" customHeight="1" thickBot="1">
      <c r="B17" s="64" t="s">
        <v>72</v>
      </c>
      <c r="C17" s="64"/>
      <c r="D17" s="64"/>
      <c r="E17" s="64"/>
      <c r="F17" s="64"/>
      <c r="G17" s="64"/>
      <c r="H17" s="64"/>
      <c r="I17" s="64"/>
    </row>
    <row r="18" spans="1:9" ht="15.75" thickBot="1">
      <c r="A18" s="51" t="s">
        <v>45</v>
      </c>
      <c r="B18" s="52"/>
      <c r="C18" s="52"/>
      <c r="D18" s="52"/>
      <c r="E18" s="52"/>
      <c r="F18" s="52"/>
      <c r="G18" s="52"/>
      <c r="H18" s="52"/>
      <c r="I18" s="53"/>
    </row>
    <row r="20" ht="15">
      <c r="B20" t="s">
        <v>46</v>
      </c>
    </row>
    <row r="21" ht="15">
      <c r="B21" s="17" t="s">
        <v>47</v>
      </c>
    </row>
    <row r="22" ht="15">
      <c r="B22" s="17" t="s">
        <v>48</v>
      </c>
    </row>
    <row r="23" ht="15">
      <c r="B23" s="17" t="s">
        <v>49</v>
      </c>
    </row>
    <row r="24" ht="15">
      <c r="B24" s="17" t="s">
        <v>50</v>
      </c>
    </row>
    <row r="25" ht="15.75" thickBot="1">
      <c r="B25" s="17"/>
    </row>
    <row r="26" spans="1:9" ht="15.75" thickBot="1">
      <c r="A26" s="51" t="s">
        <v>75</v>
      </c>
      <c r="B26" s="52"/>
      <c r="C26" s="52"/>
      <c r="D26" s="52"/>
      <c r="E26" s="52"/>
      <c r="F26" s="52"/>
      <c r="G26" s="52"/>
      <c r="H26" s="52"/>
      <c r="I26" s="53"/>
    </row>
    <row r="27" spans="1:9" ht="15">
      <c r="A27" s="33"/>
      <c r="B27" s="33"/>
      <c r="C27" s="33"/>
      <c r="D27" s="33"/>
      <c r="E27" s="33"/>
      <c r="F27" s="33"/>
      <c r="G27" s="33"/>
      <c r="H27" s="33"/>
      <c r="I27" s="33"/>
    </row>
    <row r="28" spans="1:9" ht="15">
      <c r="A28" s="33"/>
      <c r="B28" s="33" t="s">
        <v>119</v>
      </c>
      <c r="C28" s="33"/>
      <c r="D28" s="33"/>
      <c r="E28" s="33"/>
      <c r="F28" s="33"/>
      <c r="G28" s="33"/>
      <c r="H28" s="33"/>
      <c r="I28" s="33"/>
    </row>
    <row r="29" spans="1:9" ht="15">
      <c r="A29" s="33"/>
      <c r="B29" s="33"/>
      <c r="C29" s="33" t="s">
        <v>76</v>
      </c>
      <c r="D29" s="33"/>
      <c r="E29" s="33"/>
      <c r="F29" s="33"/>
      <c r="G29" s="33"/>
      <c r="H29" s="33"/>
      <c r="I29" s="33"/>
    </row>
    <row r="30" spans="1:9" ht="15">
      <c r="A30" s="33"/>
      <c r="B30" s="33"/>
      <c r="C30" s="33" t="s">
        <v>77</v>
      </c>
      <c r="D30" s="33"/>
      <c r="E30" s="33"/>
      <c r="F30" s="33"/>
      <c r="G30" s="33"/>
      <c r="H30" s="33"/>
      <c r="I30" s="33"/>
    </row>
    <row r="31" spans="1:9" ht="15">
      <c r="A31" s="33"/>
      <c r="B31" s="33"/>
      <c r="C31" s="33" t="s">
        <v>78</v>
      </c>
      <c r="D31" s="33"/>
      <c r="E31" s="33"/>
      <c r="F31" s="33"/>
      <c r="G31" s="33"/>
      <c r="H31" s="33"/>
      <c r="I31" s="33"/>
    </row>
    <row r="32" spans="1:9" ht="15">
      <c r="A32" s="33"/>
      <c r="B32" s="33"/>
      <c r="C32" s="33" t="s">
        <v>79</v>
      </c>
      <c r="D32" s="33"/>
      <c r="E32" s="33"/>
      <c r="F32" s="33"/>
      <c r="G32" s="33"/>
      <c r="H32" s="33"/>
      <c r="I32" s="33"/>
    </row>
    <row r="33" spans="1:9" ht="15">
      <c r="A33" s="33"/>
      <c r="B33" s="33"/>
      <c r="C33" s="33"/>
      <c r="D33" s="33"/>
      <c r="E33" s="33"/>
      <c r="F33" s="33"/>
      <c r="G33" s="33"/>
      <c r="H33" s="33"/>
      <c r="I33" s="33"/>
    </row>
    <row r="34" spans="1:9" ht="15">
      <c r="A34" s="33"/>
      <c r="B34" s="33" t="s">
        <v>80</v>
      </c>
      <c r="C34" s="33"/>
      <c r="D34" s="33"/>
      <c r="E34" s="33"/>
      <c r="F34" s="33"/>
      <c r="G34" s="33"/>
      <c r="H34" s="33"/>
      <c r="I34" s="33"/>
    </row>
    <row r="35" spans="1:9" ht="15">
      <c r="A35" s="33"/>
      <c r="B35" s="33"/>
      <c r="C35" s="33" t="s">
        <v>81</v>
      </c>
      <c r="D35" s="33"/>
      <c r="E35" s="33"/>
      <c r="F35" s="33"/>
      <c r="G35" s="33"/>
      <c r="H35" s="33"/>
      <c r="I35" s="33"/>
    </row>
    <row r="36" spans="1:9" ht="15">
      <c r="A36" s="33"/>
      <c r="B36" s="33"/>
      <c r="C36" s="33"/>
      <c r="D36" s="33"/>
      <c r="E36" s="33"/>
      <c r="F36" s="33"/>
      <c r="G36" s="33"/>
      <c r="H36" s="33"/>
      <c r="I36" s="33"/>
    </row>
    <row r="37" spans="1:9" ht="15">
      <c r="A37" s="33"/>
      <c r="B37" s="33" t="s">
        <v>82</v>
      </c>
      <c r="C37" s="33"/>
      <c r="D37" s="33"/>
      <c r="E37" s="33"/>
      <c r="F37" s="33"/>
      <c r="G37" s="33"/>
      <c r="H37" s="33"/>
      <c r="I37" s="33"/>
    </row>
    <row r="38" spans="1:9" ht="15">
      <c r="A38" s="33"/>
      <c r="B38" s="33"/>
      <c r="C38" s="33" t="s">
        <v>83</v>
      </c>
      <c r="D38" s="33"/>
      <c r="E38" s="33"/>
      <c r="F38" s="33"/>
      <c r="G38" s="33"/>
      <c r="H38" s="33"/>
      <c r="I38" s="33"/>
    </row>
    <row r="39" spans="1:9" ht="15">
      <c r="A39" s="33"/>
      <c r="B39" s="33"/>
      <c r="C39" s="33" t="s">
        <v>84</v>
      </c>
      <c r="D39" s="33"/>
      <c r="E39" s="33"/>
      <c r="F39" s="33"/>
      <c r="G39" s="33"/>
      <c r="H39" s="33"/>
      <c r="I39" s="33"/>
    </row>
    <row r="40" spans="1:9" ht="15">
      <c r="A40" s="33"/>
      <c r="B40" s="33"/>
      <c r="C40" s="33"/>
      <c r="D40" s="33"/>
      <c r="E40" s="33"/>
      <c r="F40" s="33"/>
      <c r="G40" s="33"/>
      <c r="H40" s="33"/>
      <c r="I40" s="33"/>
    </row>
    <row r="41" spans="1:9" ht="15">
      <c r="A41" s="33"/>
      <c r="B41" s="33" t="s">
        <v>85</v>
      </c>
      <c r="C41" s="33"/>
      <c r="D41" s="33"/>
      <c r="E41" s="33"/>
      <c r="F41" s="33"/>
      <c r="G41" s="33"/>
      <c r="H41" s="33"/>
      <c r="I41" s="33"/>
    </row>
    <row r="42" spans="1:9" ht="15">
      <c r="A42" s="33"/>
      <c r="B42" s="33"/>
      <c r="C42" s="33"/>
      <c r="D42" s="33"/>
      <c r="E42" s="33"/>
      <c r="F42" s="33"/>
      <c r="G42" s="33"/>
      <c r="H42" s="33"/>
      <c r="I42" s="33"/>
    </row>
    <row r="43" spans="1:9" ht="15">
      <c r="A43" s="33"/>
      <c r="B43" s="33" t="s">
        <v>86</v>
      </c>
      <c r="C43" s="33"/>
      <c r="D43" s="33"/>
      <c r="E43" s="33"/>
      <c r="F43" s="33"/>
      <c r="G43" s="33"/>
      <c r="H43" s="33"/>
      <c r="I43" s="33"/>
    </row>
    <row r="44" spans="1:9" ht="15">
      <c r="A44" s="33"/>
      <c r="B44" s="33"/>
      <c r="C44" s="33"/>
      <c r="D44" s="33"/>
      <c r="E44" s="33"/>
      <c r="F44" s="33"/>
      <c r="G44" s="33"/>
      <c r="H44" s="33"/>
      <c r="I44" s="33"/>
    </row>
    <row r="45" ht="15">
      <c r="B45" s="33" t="s">
        <v>87</v>
      </c>
    </row>
    <row r="46" ht="15">
      <c r="B46" s="33"/>
    </row>
    <row r="47" ht="15">
      <c r="B47" s="33"/>
    </row>
    <row r="48" ht="15">
      <c r="B48" s="33"/>
    </row>
  </sheetData>
  <sheetProtection/>
  <mergeCells count="13">
    <mergeCell ref="A4:I4"/>
    <mergeCell ref="B6:H6"/>
    <mergeCell ref="B7:H7"/>
    <mergeCell ref="B8:H8"/>
    <mergeCell ref="B9:H9"/>
    <mergeCell ref="A1:I1"/>
    <mergeCell ref="A26:I26"/>
    <mergeCell ref="C10:E10"/>
    <mergeCell ref="F10:H10"/>
    <mergeCell ref="F11:H11"/>
    <mergeCell ref="B15:I15"/>
    <mergeCell ref="B17:I17"/>
    <mergeCell ref="A18:I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7" r:id="rId1"/>
  <headerFooter>
    <oddFooter>&amp;Cerstellt von Eibensteiner&amp;RSeite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3">
      <selection activeCell="J26" sqref="J26"/>
    </sheetView>
  </sheetViews>
  <sheetFormatPr defaultColWidth="11.421875" defaultRowHeight="15"/>
  <cols>
    <col min="3" max="3" width="14.57421875" style="0" customWidth="1"/>
    <col min="4" max="4" width="14.00390625" style="0" customWidth="1"/>
    <col min="9" max="9" width="15.140625" style="0" customWidth="1"/>
  </cols>
  <sheetData>
    <row r="1" spans="1:9" ht="32.25" customHeight="1" thickBot="1">
      <c r="A1" s="65" t="s">
        <v>0</v>
      </c>
      <c r="B1" s="66"/>
      <c r="C1" s="66"/>
      <c r="D1" s="66"/>
      <c r="E1" s="66"/>
      <c r="F1" s="66"/>
      <c r="G1" s="66"/>
      <c r="H1" s="66"/>
      <c r="I1" s="67"/>
    </row>
    <row r="2" spans="1:9" ht="6.75" customHeight="1" thickBot="1">
      <c r="A2" s="1"/>
      <c r="B2" s="1"/>
      <c r="C2" s="1"/>
      <c r="D2" s="1"/>
      <c r="E2" s="1"/>
      <c r="F2" s="1"/>
      <c r="G2" s="1"/>
      <c r="H2" s="1"/>
      <c r="I2" s="1"/>
    </row>
    <row r="3" spans="1:9" ht="19.5" thickBot="1">
      <c r="A3" s="84" t="s">
        <v>90</v>
      </c>
      <c r="B3" s="85"/>
      <c r="C3" s="85"/>
      <c r="D3" s="85"/>
      <c r="E3" s="85"/>
      <c r="F3" s="85"/>
      <c r="G3" s="85"/>
      <c r="H3" s="85"/>
      <c r="I3" s="86"/>
    </row>
    <row r="4" spans="1:9" ht="19.5" thickBot="1">
      <c r="A4" s="34"/>
      <c r="B4" s="34"/>
      <c r="C4" s="34"/>
      <c r="D4" s="34"/>
      <c r="E4" s="34"/>
      <c r="F4" s="34"/>
      <c r="G4" s="34"/>
      <c r="H4" s="34"/>
      <c r="I4" s="34"/>
    </row>
    <row r="5" spans="1:5" ht="15.75" thickBot="1">
      <c r="A5" s="35" t="s">
        <v>41</v>
      </c>
      <c r="B5" t="s">
        <v>42</v>
      </c>
      <c r="E5" s="16">
        <v>38000</v>
      </c>
    </row>
    <row r="6" ht="15">
      <c r="B6" t="s">
        <v>88</v>
      </c>
    </row>
    <row r="7" ht="15">
      <c r="B7" t="s">
        <v>43</v>
      </c>
    </row>
    <row r="9" ht="15">
      <c r="B9" s="32" t="s">
        <v>44</v>
      </c>
    </row>
    <row r="11" spans="2:3" ht="15">
      <c r="B11" t="s">
        <v>51</v>
      </c>
      <c r="C11" s="16">
        <v>38000</v>
      </c>
    </row>
    <row r="12" spans="2:6" ht="15">
      <c r="B12" t="s">
        <v>51</v>
      </c>
      <c r="C12" s="16">
        <v>36300</v>
      </c>
      <c r="D12" s="16"/>
      <c r="E12" s="16">
        <v>4912.69</v>
      </c>
      <c r="F12" t="s">
        <v>52</v>
      </c>
    </row>
    <row r="13" spans="2:9" ht="45" customHeight="1" thickBot="1">
      <c r="B13" s="19"/>
      <c r="C13" s="20">
        <f>C11-C12</f>
        <v>1700</v>
      </c>
      <c r="D13" s="21">
        <v>0.0470012</v>
      </c>
      <c r="E13" s="20">
        <f>C13*D13</f>
        <v>79.90204</v>
      </c>
      <c r="F13" s="83" t="s">
        <v>53</v>
      </c>
      <c r="G13" s="83"/>
      <c r="H13" s="83"/>
      <c r="I13" s="83"/>
    </row>
    <row r="14" spans="5:6" ht="15">
      <c r="E14" s="25">
        <f>SUM(E12:E13)</f>
        <v>4992.5920399999995</v>
      </c>
      <c r="F14" t="s">
        <v>54</v>
      </c>
    </row>
    <row r="15" spans="2:5" ht="15">
      <c r="B15" s="26" t="s">
        <v>55</v>
      </c>
      <c r="C15" s="27"/>
      <c r="D15" s="27"/>
      <c r="E15" s="28">
        <f>E14</f>
        <v>4992.5920399999995</v>
      </c>
    </row>
    <row r="16" ht="15">
      <c r="B16" t="s">
        <v>56</v>
      </c>
    </row>
    <row r="17" spans="3:4" ht="30">
      <c r="C17" s="3" t="s">
        <v>26</v>
      </c>
      <c r="D17" s="3" t="s">
        <v>59</v>
      </c>
    </row>
    <row r="18" spans="2:4" ht="15">
      <c r="B18" s="22" t="s">
        <v>57</v>
      </c>
      <c r="C18" s="23">
        <v>0.5</v>
      </c>
      <c r="D18" s="24">
        <f>E15*C18</f>
        <v>2496.2960199999998</v>
      </c>
    </row>
    <row r="19" spans="2:4" ht="15">
      <c r="B19" s="22" t="s">
        <v>58</v>
      </c>
      <c r="C19" s="23">
        <v>0.5</v>
      </c>
      <c r="D19" s="24">
        <f>E15*C19</f>
        <v>2496.2960199999998</v>
      </c>
    </row>
    <row r="20" spans="2:4" ht="15">
      <c r="B20" s="29"/>
      <c r="C20" s="30"/>
      <c r="D20" s="31"/>
    </row>
    <row r="21" spans="4:7" ht="30">
      <c r="D21" s="37" t="s">
        <v>63</v>
      </c>
      <c r="E21" s="3" t="s">
        <v>64</v>
      </c>
      <c r="F21" s="3" t="s">
        <v>69</v>
      </c>
      <c r="G21" s="38" t="s">
        <v>67</v>
      </c>
    </row>
    <row r="22" spans="2:7" ht="15">
      <c r="B22" t="s">
        <v>65</v>
      </c>
      <c r="D22" s="39"/>
      <c r="E22" s="42"/>
      <c r="F22" s="41"/>
      <c r="G22" s="41"/>
    </row>
    <row r="23" spans="2:7" ht="15">
      <c r="B23" s="22" t="s">
        <v>60</v>
      </c>
      <c r="C23" s="26"/>
      <c r="D23" s="36">
        <v>0.019</v>
      </c>
      <c r="E23" s="24">
        <f>E15</f>
        <v>4992.5920399999995</v>
      </c>
      <c r="F23" s="24">
        <f>E23*D23</f>
        <v>94.85924875999999</v>
      </c>
      <c r="G23" s="24">
        <f>F23*3</f>
        <v>284.57774627999993</v>
      </c>
    </row>
    <row r="24" spans="4:7" ht="15">
      <c r="D24" s="40"/>
      <c r="E24" s="43"/>
      <c r="F24" s="43">
        <f aca="true" t="shared" si="0" ref="F24:F31">E24*D24</f>
        <v>0</v>
      </c>
      <c r="G24" s="43">
        <f aca="true" t="shared" si="1" ref="G24:G31">F24*3</f>
        <v>0</v>
      </c>
    </row>
    <row r="25" spans="2:7" ht="15">
      <c r="B25" t="s">
        <v>66</v>
      </c>
      <c r="D25" s="40"/>
      <c r="E25" s="43"/>
      <c r="F25" s="43">
        <f t="shared" si="0"/>
        <v>0</v>
      </c>
      <c r="G25" s="43">
        <f t="shared" si="1"/>
        <v>0</v>
      </c>
    </row>
    <row r="26" spans="2:7" ht="15">
      <c r="B26" t="s">
        <v>57</v>
      </c>
      <c r="D26" s="40"/>
      <c r="E26" s="43"/>
      <c r="F26" s="43">
        <f t="shared" si="0"/>
        <v>0</v>
      </c>
      <c r="G26" s="43">
        <f t="shared" si="1"/>
        <v>0</v>
      </c>
    </row>
    <row r="27" spans="2:7" ht="15">
      <c r="B27" s="22" t="s">
        <v>61</v>
      </c>
      <c r="C27" s="26"/>
      <c r="D27" s="36">
        <v>0.068</v>
      </c>
      <c r="E27" s="24">
        <f>D18</f>
        <v>2496.2960199999998</v>
      </c>
      <c r="F27" s="24">
        <f t="shared" si="0"/>
        <v>169.74812936</v>
      </c>
      <c r="G27" s="24">
        <f t="shared" si="1"/>
        <v>509.24438808</v>
      </c>
    </row>
    <row r="28" spans="2:7" ht="15">
      <c r="B28" s="22" t="s">
        <v>62</v>
      </c>
      <c r="C28" s="26"/>
      <c r="D28" s="36">
        <v>0.17</v>
      </c>
      <c r="E28" s="24">
        <f>D19</f>
        <v>2496.2960199999998</v>
      </c>
      <c r="F28" s="24">
        <f t="shared" si="0"/>
        <v>424.3703234</v>
      </c>
      <c r="G28" s="24">
        <f t="shared" si="1"/>
        <v>1273.1109702</v>
      </c>
    </row>
    <row r="29" spans="2:7" ht="15">
      <c r="B29" t="s">
        <v>58</v>
      </c>
      <c r="D29" s="41"/>
      <c r="E29" s="41"/>
      <c r="F29" s="43">
        <f t="shared" si="0"/>
        <v>0</v>
      </c>
      <c r="G29" s="43">
        <f t="shared" si="1"/>
        <v>0</v>
      </c>
    </row>
    <row r="30" spans="2:7" ht="15">
      <c r="B30" s="22" t="s">
        <v>61</v>
      </c>
      <c r="C30" s="26"/>
      <c r="D30" s="36">
        <v>0.068</v>
      </c>
      <c r="E30" s="24">
        <f>D19</f>
        <v>2496.2960199999998</v>
      </c>
      <c r="F30" s="24">
        <f t="shared" si="0"/>
        <v>169.74812936</v>
      </c>
      <c r="G30" s="24">
        <f t="shared" si="1"/>
        <v>509.24438808</v>
      </c>
    </row>
    <row r="31" spans="2:7" ht="15">
      <c r="B31" s="22" t="s">
        <v>62</v>
      </c>
      <c r="C31" s="26"/>
      <c r="D31" s="36">
        <v>0.17</v>
      </c>
      <c r="E31" s="24">
        <f>D19</f>
        <v>2496.2960199999998</v>
      </c>
      <c r="F31" s="24">
        <f t="shared" si="0"/>
        <v>424.3703234</v>
      </c>
      <c r="G31" s="24">
        <f t="shared" si="1"/>
        <v>1273.1109702</v>
      </c>
    </row>
    <row r="32" spans="2:7" ht="15">
      <c r="B32" s="87" t="s">
        <v>68</v>
      </c>
      <c r="C32" s="87"/>
      <c r="D32" s="87"/>
      <c r="E32" s="87"/>
      <c r="F32" s="87"/>
      <c r="G32" s="24">
        <f>SUM(G23:G31)</f>
        <v>3849.2884628400006</v>
      </c>
    </row>
    <row r="33" spans="2:7" ht="15">
      <c r="B33" s="87" t="s">
        <v>70</v>
      </c>
      <c r="C33" s="87"/>
      <c r="D33" s="87"/>
      <c r="E33" s="87"/>
      <c r="F33" s="87"/>
      <c r="G33" s="24">
        <f>G32*4</f>
        <v>15397.153851360003</v>
      </c>
    </row>
    <row r="34" ht="15.75" thickBot="1"/>
    <row r="35" spans="2:7" ht="15.75" thickBot="1">
      <c r="B35" s="51" t="s">
        <v>71</v>
      </c>
      <c r="C35" s="52"/>
      <c r="D35" s="52"/>
      <c r="E35" s="52"/>
      <c r="F35" s="52"/>
      <c r="G35" s="53"/>
    </row>
  </sheetData>
  <sheetProtection/>
  <mergeCells count="6">
    <mergeCell ref="F13:I13"/>
    <mergeCell ref="A3:I3"/>
    <mergeCell ref="B32:F32"/>
    <mergeCell ref="B33:F33"/>
    <mergeCell ref="B35:G35"/>
    <mergeCell ref="A1:I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7" r:id="rId2"/>
  <headerFooter>
    <oddFooter>&amp;Cerstellt von Eibensteiner&amp;RSeite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L38" sqref="L38"/>
    </sheetView>
  </sheetViews>
  <sheetFormatPr defaultColWidth="11.421875" defaultRowHeight="15"/>
  <cols>
    <col min="3" max="3" width="14.57421875" style="0" customWidth="1"/>
    <col min="4" max="4" width="14.00390625" style="0" customWidth="1"/>
    <col min="9" max="9" width="15.140625" style="0" customWidth="1"/>
  </cols>
  <sheetData>
    <row r="1" spans="1:9" ht="32.25" customHeight="1" thickBot="1">
      <c r="A1" s="65" t="s">
        <v>0</v>
      </c>
      <c r="B1" s="66"/>
      <c r="C1" s="66"/>
      <c r="D1" s="66"/>
      <c r="E1" s="66"/>
      <c r="F1" s="66"/>
      <c r="G1" s="66"/>
      <c r="H1" s="66"/>
      <c r="I1" s="67"/>
    </row>
    <row r="2" spans="1:9" ht="6.75" customHeight="1" thickBot="1">
      <c r="A2" s="1"/>
      <c r="B2" s="1"/>
      <c r="C2" s="1"/>
      <c r="D2" s="1"/>
      <c r="E2" s="1"/>
      <c r="F2" s="1"/>
      <c r="G2" s="1"/>
      <c r="H2" s="1"/>
      <c r="I2" s="1"/>
    </row>
    <row r="3" spans="1:9" ht="19.5" thickBot="1">
      <c r="A3" s="84" t="s">
        <v>90</v>
      </c>
      <c r="B3" s="85"/>
      <c r="C3" s="85"/>
      <c r="D3" s="85"/>
      <c r="E3" s="85"/>
      <c r="F3" s="85"/>
      <c r="G3" s="85"/>
      <c r="H3" s="85"/>
      <c r="I3" s="86"/>
    </row>
    <row r="4" spans="1:9" ht="19.5" thickBot="1">
      <c r="A4" s="34"/>
      <c r="B4" s="34"/>
      <c r="C4" s="34"/>
      <c r="D4" s="34"/>
      <c r="E4" s="34"/>
      <c r="F4" s="34"/>
      <c r="G4" s="34"/>
      <c r="H4" s="34"/>
      <c r="I4" s="34"/>
    </row>
    <row r="5" spans="1:5" ht="15.75" thickBot="1">
      <c r="A5" s="35" t="s">
        <v>91</v>
      </c>
      <c r="B5" t="s">
        <v>42</v>
      </c>
      <c r="E5" s="16">
        <v>67000</v>
      </c>
    </row>
    <row r="6" ht="15">
      <c r="B6" t="s">
        <v>88</v>
      </c>
    </row>
    <row r="7" ht="15">
      <c r="B7" t="s">
        <v>43</v>
      </c>
    </row>
    <row r="8" ht="15">
      <c r="B8" t="s">
        <v>92</v>
      </c>
    </row>
    <row r="9" ht="15">
      <c r="B9" s="32" t="s">
        <v>44</v>
      </c>
    </row>
    <row r="11" spans="2:3" ht="15">
      <c r="B11" t="s">
        <v>51</v>
      </c>
      <c r="C11" s="16">
        <v>67000</v>
      </c>
    </row>
    <row r="12" spans="2:6" ht="15">
      <c r="B12" t="s">
        <v>51</v>
      </c>
      <c r="C12" s="16">
        <v>43600</v>
      </c>
      <c r="D12" s="16"/>
      <c r="E12" s="16">
        <v>5255.8</v>
      </c>
      <c r="F12" t="s">
        <v>52</v>
      </c>
    </row>
    <row r="13" spans="2:9" ht="45" customHeight="1" thickBot="1">
      <c r="B13" s="19"/>
      <c r="C13" s="20">
        <f>C11-C12</f>
        <v>23400</v>
      </c>
      <c r="D13" s="21">
        <v>0.0360341</v>
      </c>
      <c r="E13" s="20">
        <f>C13*D13</f>
        <v>843.19794</v>
      </c>
      <c r="F13" s="83" t="s">
        <v>93</v>
      </c>
      <c r="G13" s="83"/>
      <c r="H13" s="83"/>
      <c r="I13" s="83"/>
    </row>
    <row r="14" spans="5:6" ht="15">
      <c r="E14" s="25">
        <f>SUM(E12:E13)</f>
        <v>6098.99794</v>
      </c>
      <c r="F14" t="s">
        <v>54</v>
      </c>
    </row>
    <row r="15" spans="2:6" ht="15">
      <c r="B15" s="26" t="s">
        <v>55</v>
      </c>
      <c r="C15" s="27"/>
      <c r="D15" s="27"/>
      <c r="E15" s="28">
        <f>E14</f>
        <v>6098.99794</v>
      </c>
      <c r="F15" t="s">
        <v>94</v>
      </c>
    </row>
    <row r="16" ht="15">
      <c r="B16" t="s">
        <v>56</v>
      </c>
    </row>
    <row r="17" spans="3:4" ht="30">
      <c r="C17" s="3" t="s">
        <v>26</v>
      </c>
      <c r="D17" s="3" t="s">
        <v>59</v>
      </c>
    </row>
    <row r="18" spans="2:4" ht="15">
      <c r="B18" s="22" t="s">
        <v>57</v>
      </c>
      <c r="C18" s="23">
        <v>0.5</v>
      </c>
      <c r="D18" s="24">
        <f>E15*C18</f>
        <v>3049.49897</v>
      </c>
    </row>
    <row r="19" spans="2:4" ht="15">
      <c r="B19" s="22" t="s">
        <v>58</v>
      </c>
      <c r="C19" s="23">
        <v>0.5</v>
      </c>
      <c r="D19" s="24">
        <f>E15*C19</f>
        <v>3049.49897</v>
      </c>
    </row>
    <row r="20" spans="2:4" ht="15">
      <c r="B20" s="44" t="s">
        <v>95</v>
      </c>
      <c r="C20" s="45">
        <f>1/3</f>
        <v>0.3333333333333333</v>
      </c>
      <c r="D20" s="24">
        <f>E15*C20</f>
        <v>2032.9993133333332</v>
      </c>
    </row>
    <row r="21" spans="2:4" ht="15">
      <c r="B21" s="29"/>
      <c r="C21" s="30"/>
      <c r="D21" s="31"/>
    </row>
    <row r="22" spans="4:7" ht="30">
      <c r="D22" s="37" t="s">
        <v>63</v>
      </c>
      <c r="E22" s="3" t="s">
        <v>64</v>
      </c>
      <c r="F22" s="3" t="s">
        <v>69</v>
      </c>
      <c r="G22" s="38" t="s">
        <v>67</v>
      </c>
    </row>
    <row r="23" spans="2:7" ht="15">
      <c r="B23" t="s">
        <v>65</v>
      </c>
      <c r="D23" s="39"/>
      <c r="E23" s="42"/>
      <c r="F23" s="41"/>
      <c r="G23" s="41"/>
    </row>
    <row r="24" spans="2:7" ht="15">
      <c r="B24" s="22" t="s">
        <v>60</v>
      </c>
      <c r="C24" s="26"/>
      <c r="D24" s="36">
        <v>0.019</v>
      </c>
      <c r="E24" s="24">
        <f>E15</f>
        <v>6098.99794</v>
      </c>
      <c r="F24" s="24">
        <f>E24*D24</f>
        <v>115.88096086</v>
      </c>
      <c r="G24" s="24">
        <f>F24*3</f>
        <v>347.64288258</v>
      </c>
    </row>
    <row r="25" spans="4:7" ht="15">
      <c r="D25" s="40"/>
      <c r="E25" s="43"/>
      <c r="F25" s="43">
        <f aca="true" t="shared" si="0" ref="F25:F32">E25*D25</f>
        <v>0</v>
      </c>
      <c r="G25" s="43">
        <f aca="true" t="shared" si="1" ref="G25:G35">F25*3</f>
        <v>0</v>
      </c>
    </row>
    <row r="26" spans="2:7" ht="15">
      <c r="B26" t="s">
        <v>66</v>
      </c>
      <c r="D26" s="40"/>
      <c r="E26" s="43"/>
      <c r="F26" s="43">
        <f t="shared" si="0"/>
        <v>0</v>
      </c>
      <c r="G26" s="43">
        <f t="shared" si="1"/>
        <v>0</v>
      </c>
    </row>
    <row r="27" spans="2:7" ht="15">
      <c r="B27" s="32" t="s">
        <v>57</v>
      </c>
      <c r="C27" s="32"/>
      <c r="D27" s="40"/>
      <c r="E27" s="43"/>
      <c r="F27" s="43">
        <f t="shared" si="0"/>
        <v>0</v>
      </c>
      <c r="G27" s="43">
        <f t="shared" si="1"/>
        <v>0</v>
      </c>
    </row>
    <row r="28" spans="2:7" ht="15">
      <c r="B28" s="22" t="s">
        <v>61</v>
      </c>
      <c r="C28" s="26"/>
      <c r="D28" s="36">
        <v>0.068</v>
      </c>
      <c r="E28" s="24">
        <f>D18</f>
        <v>3049.49897</v>
      </c>
      <c r="F28" s="24">
        <f t="shared" si="0"/>
        <v>207.36592996000002</v>
      </c>
      <c r="G28" s="24">
        <f t="shared" si="1"/>
        <v>622.09778988</v>
      </c>
    </row>
    <row r="29" spans="2:7" ht="15">
      <c r="B29" s="22" t="s">
        <v>62</v>
      </c>
      <c r="C29" s="26"/>
      <c r="D29" s="36">
        <v>0.17</v>
      </c>
      <c r="E29" s="24">
        <f>D19</f>
        <v>3049.49897</v>
      </c>
      <c r="F29" s="24">
        <f t="shared" si="0"/>
        <v>518.4148249000001</v>
      </c>
      <c r="G29" s="24">
        <f t="shared" si="1"/>
        <v>1555.2444747000004</v>
      </c>
    </row>
    <row r="30" spans="2:7" ht="15">
      <c r="B30" s="32" t="s">
        <v>58</v>
      </c>
      <c r="C30" s="32"/>
      <c r="D30" s="41"/>
      <c r="E30" s="41"/>
      <c r="F30" s="43">
        <f t="shared" si="0"/>
        <v>0</v>
      </c>
      <c r="G30" s="43">
        <f t="shared" si="1"/>
        <v>0</v>
      </c>
    </row>
    <row r="31" spans="2:7" ht="15">
      <c r="B31" s="22" t="s">
        <v>61</v>
      </c>
      <c r="C31" s="26"/>
      <c r="D31" s="36">
        <v>0.068</v>
      </c>
      <c r="E31" s="24">
        <f>D19</f>
        <v>3049.49897</v>
      </c>
      <c r="F31" s="24">
        <f t="shared" si="0"/>
        <v>207.36592996000002</v>
      </c>
      <c r="G31" s="24">
        <f t="shared" si="1"/>
        <v>622.09778988</v>
      </c>
    </row>
    <row r="32" spans="2:7" ht="15">
      <c r="B32" s="22" t="s">
        <v>62</v>
      </c>
      <c r="C32" s="26"/>
      <c r="D32" s="36">
        <v>0.17</v>
      </c>
      <c r="E32" s="24">
        <f>D19</f>
        <v>3049.49897</v>
      </c>
      <c r="F32" s="24">
        <f t="shared" si="0"/>
        <v>518.4148249000001</v>
      </c>
      <c r="G32" s="24">
        <f t="shared" si="1"/>
        <v>1555.2444747000004</v>
      </c>
    </row>
    <row r="33" spans="2:7" ht="15">
      <c r="B33" s="32" t="s">
        <v>95</v>
      </c>
      <c r="C33" s="32"/>
      <c r="D33" s="41"/>
      <c r="E33" s="41"/>
      <c r="F33" s="43">
        <f>E33*D33</f>
        <v>0</v>
      </c>
      <c r="G33" s="43">
        <f t="shared" si="1"/>
        <v>0</v>
      </c>
    </row>
    <row r="34" spans="2:7" ht="15">
      <c r="B34" s="22" t="s">
        <v>61</v>
      </c>
      <c r="C34" s="26"/>
      <c r="D34" s="36">
        <v>0.068</v>
      </c>
      <c r="E34" s="24">
        <f>D20</f>
        <v>2032.9993133333332</v>
      </c>
      <c r="F34" s="24">
        <f>E34*D34</f>
        <v>138.24395330666667</v>
      </c>
      <c r="G34" s="24">
        <f t="shared" si="1"/>
        <v>414.73185992000003</v>
      </c>
    </row>
    <row r="35" spans="2:7" ht="15">
      <c r="B35" s="22" t="s">
        <v>62</v>
      </c>
      <c r="C35" s="26"/>
      <c r="D35" s="36">
        <v>0.17</v>
      </c>
      <c r="E35" s="24">
        <f>D20</f>
        <v>2032.9993133333332</v>
      </c>
      <c r="F35" s="24">
        <f>E35*D35</f>
        <v>345.60988326666666</v>
      </c>
      <c r="G35" s="24">
        <f t="shared" si="1"/>
        <v>1036.8296498</v>
      </c>
    </row>
    <row r="36" spans="2:7" ht="15">
      <c r="B36" s="22"/>
      <c r="C36" s="26"/>
      <c r="D36" s="36"/>
      <c r="E36" s="24"/>
      <c r="F36" s="24"/>
      <c r="G36" s="24"/>
    </row>
    <row r="37" spans="2:7" ht="15">
      <c r="B37" s="87" t="s">
        <v>68</v>
      </c>
      <c r="C37" s="87"/>
      <c r="D37" s="87"/>
      <c r="E37" s="87"/>
      <c r="F37" s="87"/>
      <c r="G37" s="24">
        <f>SUM(G24:G36)</f>
        <v>6153.888921460001</v>
      </c>
    </row>
    <row r="38" spans="2:7" ht="15">
      <c r="B38" s="87" t="s">
        <v>70</v>
      </c>
      <c r="C38" s="87"/>
      <c r="D38" s="87"/>
      <c r="E38" s="87"/>
      <c r="F38" s="87"/>
      <c r="G38" s="24">
        <f>G37*4</f>
        <v>24615.555685840005</v>
      </c>
    </row>
    <row r="39" ht="15.75" thickBot="1"/>
    <row r="40" spans="2:7" ht="15.75" thickBot="1">
      <c r="B40" s="51" t="s">
        <v>71</v>
      </c>
      <c r="C40" s="52"/>
      <c r="D40" s="52"/>
      <c r="E40" s="52"/>
      <c r="F40" s="52"/>
      <c r="G40" s="53"/>
    </row>
    <row r="55" ht="15">
      <c r="L55">
        <f>4702.38+1451.58</f>
        <v>6153.96</v>
      </c>
    </row>
    <row r="62" spans="2:4" ht="15">
      <c r="B62" s="87" t="s">
        <v>68</v>
      </c>
      <c r="C62" s="87"/>
      <c r="D62" s="46">
        <f>4702.38+1451.58</f>
        <v>6153.96</v>
      </c>
    </row>
    <row r="63" spans="2:4" ht="15">
      <c r="B63" s="87" t="s">
        <v>96</v>
      </c>
      <c r="C63" s="87"/>
      <c r="D63" s="46">
        <f>D62*4</f>
        <v>24615.84</v>
      </c>
    </row>
  </sheetData>
  <sheetProtection/>
  <mergeCells count="8">
    <mergeCell ref="B62:C62"/>
    <mergeCell ref="B63:C63"/>
    <mergeCell ref="A1:I1"/>
    <mergeCell ref="A3:I3"/>
    <mergeCell ref="F13:I13"/>
    <mergeCell ref="B37:F37"/>
    <mergeCell ref="B38:F38"/>
    <mergeCell ref="B40:G4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2" r:id="rId2"/>
  <headerFooter>
    <oddFooter>&amp;Cerstellt von Eibensteiner&amp;RSeite 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69"/>
  <sheetViews>
    <sheetView zoomScalePageLayoutView="0" workbookViewId="0" topLeftCell="A13">
      <selection activeCell="L9" sqref="L9"/>
    </sheetView>
  </sheetViews>
  <sheetFormatPr defaultColWidth="11.421875" defaultRowHeight="15"/>
  <cols>
    <col min="3" max="3" width="14.57421875" style="0" customWidth="1"/>
    <col min="4" max="4" width="14.00390625" style="0" customWidth="1"/>
    <col min="9" max="9" width="15.140625" style="0" customWidth="1"/>
  </cols>
  <sheetData>
    <row r="1" spans="1:9" ht="32.25" customHeight="1" thickBot="1">
      <c r="A1" s="65" t="s">
        <v>0</v>
      </c>
      <c r="B1" s="66"/>
      <c r="C1" s="66"/>
      <c r="D1" s="66"/>
      <c r="E1" s="66"/>
      <c r="F1" s="66"/>
      <c r="G1" s="66"/>
      <c r="H1" s="66"/>
      <c r="I1" s="67"/>
    </row>
    <row r="2" spans="1:9" ht="6.75" customHeight="1" thickBot="1">
      <c r="A2" s="1"/>
      <c r="B2" s="1"/>
      <c r="C2" s="1"/>
      <c r="D2" s="1"/>
      <c r="E2" s="1"/>
      <c r="F2" s="1"/>
      <c r="G2" s="1"/>
      <c r="H2" s="1"/>
      <c r="I2" s="1"/>
    </row>
    <row r="3" spans="1:9" ht="19.5" thickBot="1">
      <c r="A3" s="84" t="s">
        <v>90</v>
      </c>
      <c r="B3" s="85"/>
      <c r="C3" s="85"/>
      <c r="D3" s="85"/>
      <c r="E3" s="85"/>
      <c r="F3" s="85"/>
      <c r="G3" s="85"/>
      <c r="H3" s="85"/>
      <c r="I3" s="86"/>
    </row>
    <row r="4" spans="1:9" ht="19.5" thickBot="1">
      <c r="A4" s="34"/>
      <c r="B4" s="34"/>
      <c r="C4" s="34"/>
      <c r="D4" s="34"/>
      <c r="E4" s="34"/>
      <c r="F4" s="34"/>
      <c r="G4" s="34"/>
      <c r="H4" s="34"/>
      <c r="I4" s="34"/>
    </row>
    <row r="5" spans="1:5" ht="15.75" thickBot="1">
      <c r="A5" s="35" t="s">
        <v>97</v>
      </c>
      <c r="B5" t="s">
        <v>42</v>
      </c>
      <c r="E5" s="16">
        <v>38000</v>
      </c>
    </row>
    <row r="6" ht="15">
      <c r="B6" t="s">
        <v>88</v>
      </c>
    </row>
    <row r="7" ht="15">
      <c r="B7" t="s">
        <v>43</v>
      </c>
    </row>
    <row r="8" spans="2:4" ht="15">
      <c r="B8" t="s">
        <v>98</v>
      </c>
      <c r="D8" t="s">
        <v>105</v>
      </c>
    </row>
    <row r="9" spans="4:5" ht="45">
      <c r="D9" s="12" t="s">
        <v>99</v>
      </c>
      <c r="E9" s="47" t="s">
        <v>100</v>
      </c>
    </row>
    <row r="10" spans="3:5" ht="15">
      <c r="C10" s="50" t="s">
        <v>101</v>
      </c>
      <c r="D10" s="23">
        <v>5</v>
      </c>
      <c r="E10" s="46">
        <v>1500</v>
      </c>
    </row>
    <row r="11" ht="15.75" thickBot="1"/>
    <row r="12" spans="1:2" ht="15.75" thickBot="1">
      <c r="A12" s="35" t="s">
        <v>102</v>
      </c>
      <c r="B12" s="32" t="s">
        <v>103</v>
      </c>
    </row>
    <row r="13" ht="15">
      <c r="B13" s="32" t="s">
        <v>104</v>
      </c>
    </row>
    <row r="14" ht="15">
      <c r="B14" s="32"/>
    </row>
    <row r="15" spans="2:3" ht="15">
      <c r="B15" t="s">
        <v>106</v>
      </c>
      <c r="C15" s="18">
        <f>E5</f>
        <v>38000</v>
      </c>
    </row>
    <row r="16" spans="2:4" ht="15">
      <c r="B16" t="s">
        <v>107</v>
      </c>
      <c r="C16" s="48">
        <f>E10*0.66667*D10</f>
        <v>5000.025</v>
      </c>
      <c r="D16" t="s">
        <v>108</v>
      </c>
    </row>
    <row r="17" spans="2:3" ht="15">
      <c r="B17" s="49" t="s">
        <v>109</v>
      </c>
      <c r="C17" s="48">
        <f>SUM(C15:C16)</f>
        <v>43000.025</v>
      </c>
    </row>
    <row r="18" spans="2:6" ht="15">
      <c r="B18" t="s">
        <v>51</v>
      </c>
      <c r="C18" s="16">
        <v>36300</v>
      </c>
      <c r="D18" s="16"/>
      <c r="E18" s="16">
        <v>4912.69</v>
      </c>
      <c r="F18" t="s">
        <v>52</v>
      </c>
    </row>
    <row r="19" spans="2:9" ht="45" customHeight="1" thickBot="1">
      <c r="B19" s="19"/>
      <c r="C19" s="20">
        <f>C17-C18</f>
        <v>6700.0250000000015</v>
      </c>
      <c r="D19" s="21">
        <v>0.0470012</v>
      </c>
      <c r="E19" s="20">
        <f>C19*D19</f>
        <v>314.90921503000004</v>
      </c>
      <c r="F19" s="83" t="s">
        <v>53</v>
      </c>
      <c r="G19" s="83"/>
      <c r="H19" s="83"/>
      <c r="I19" s="83"/>
    </row>
    <row r="20" spans="3:6" ht="15">
      <c r="C20" s="18">
        <f>SUM(C18:C19)</f>
        <v>43000.025</v>
      </c>
      <c r="E20" s="25">
        <f>SUM(E18:E19)</f>
        <v>5227.59921503</v>
      </c>
      <c r="F20" t="s">
        <v>54</v>
      </c>
    </row>
    <row r="21" spans="2:5" ht="15">
      <c r="B21" s="26" t="s">
        <v>55</v>
      </c>
      <c r="C21" s="27"/>
      <c r="D21" s="27"/>
      <c r="E21" s="28">
        <f>E20</f>
        <v>5227.59921503</v>
      </c>
    </row>
    <row r="22" ht="15">
      <c r="B22" t="s">
        <v>56</v>
      </c>
    </row>
    <row r="23" spans="3:4" ht="30">
      <c r="C23" s="3" t="s">
        <v>26</v>
      </c>
      <c r="D23" s="3" t="s">
        <v>59</v>
      </c>
    </row>
    <row r="24" spans="2:4" ht="15">
      <c r="B24" s="22" t="s">
        <v>57</v>
      </c>
      <c r="C24" s="23">
        <v>0.5</v>
      </c>
      <c r="D24" s="24">
        <f>E21*C24</f>
        <v>2613.799607515</v>
      </c>
    </row>
    <row r="25" spans="2:4" ht="15">
      <c r="B25" s="22" t="s">
        <v>58</v>
      </c>
      <c r="C25" s="23">
        <v>0.5</v>
      </c>
      <c r="D25" s="24">
        <f>E21*C25</f>
        <v>2613.799607515</v>
      </c>
    </row>
    <row r="26" spans="2:4" ht="15">
      <c r="B26" s="29"/>
      <c r="C26" s="30"/>
      <c r="D26" s="31"/>
    </row>
    <row r="27" spans="4:7" ht="30">
      <c r="D27" s="37" t="s">
        <v>63</v>
      </c>
      <c r="E27" s="3" t="s">
        <v>64</v>
      </c>
      <c r="F27" s="3" t="s">
        <v>69</v>
      </c>
      <c r="G27" s="38" t="s">
        <v>67</v>
      </c>
    </row>
    <row r="28" spans="2:7" ht="15">
      <c r="B28" t="s">
        <v>65</v>
      </c>
      <c r="D28" s="39"/>
      <c r="E28" s="42"/>
      <c r="F28" s="41"/>
      <c r="G28" s="41"/>
    </row>
    <row r="29" spans="2:7" ht="15">
      <c r="B29" s="22" t="s">
        <v>60</v>
      </c>
      <c r="C29" s="26"/>
      <c r="D29" s="36">
        <v>0.019</v>
      </c>
      <c r="E29" s="24">
        <f>E21</f>
        <v>5227.59921503</v>
      </c>
      <c r="F29" s="24">
        <f>E29*D29</f>
        <v>99.32438508557</v>
      </c>
      <c r="G29" s="24">
        <f>F29*3</f>
        <v>297.97315525671</v>
      </c>
    </row>
    <row r="30" spans="4:7" ht="15">
      <c r="D30" s="40"/>
      <c r="E30" s="43"/>
      <c r="F30" s="43">
        <f aca="true" t="shared" si="0" ref="F30:F37">E30*D30</f>
        <v>0</v>
      </c>
      <c r="G30" s="43">
        <f aca="true" t="shared" si="1" ref="G30:G37">F30*3</f>
        <v>0</v>
      </c>
    </row>
    <row r="31" spans="2:7" ht="15">
      <c r="B31" t="s">
        <v>66</v>
      </c>
      <c r="D31" s="40"/>
      <c r="E31" s="43"/>
      <c r="F31" s="43">
        <f t="shared" si="0"/>
        <v>0</v>
      </c>
      <c r="G31" s="43">
        <f t="shared" si="1"/>
        <v>0</v>
      </c>
    </row>
    <row r="32" spans="2:7" ht="15">
      <c r="B32" t="s">
        <v>57</v>
      </c>
      <c r="D32" s="40"/>
      <c r="E32" s="43"/>
      <c r="F32" s="43">
        <f t="shared" si="0"/>
        <v>0</v>
      </c>
      <c r="G32" s="43">
        <f t="shared" si="1"/>
        <v>0</v>
      </c>
    </row>
    <row r="33" spans="2:7" ht="15">
      <c r="B33" s="22" t="s">
        <v>61</v>
      </c>
      <c r="C33" s="26"/>
      <c r="D33" s="36">
        <v>0.068</v>
      </c>
      <c r="E33" s="24">
        <f>D24</f>
        <v>2613.799607515</v>
      </c>
      <c r="F33" s="24">
        <f t="shared" si="0"/>
        <v>177.73837331102</v>
      </c>
      <c r="G33" s="24">
        <f t="shared" si="1"/>
        <v>533.21511993306</v>
      </c>
    </row>
    <row r="34" spans="2:7" ht="15">
      <c r="B34" s="22" t="s">
        <v>62</v>
      </c>
      <c r="C34" s="26"/>
      <c r="D34" s="36">
        <v>0.17</v>
      </c>
      <c r="E34" s="24">
        <f>D25</f>
        <v>2613.799607515</v>
      </c>
      <c r="F34" s="24">
        <f t="shared" si="0"/>
        <v>444.34593327755005</v>
      </c>
      <c r="G34" s="24">
        <f t="shared" si="1"/>
        <v>1333.03779983265</v>
      </c>
    </row>
    <row r="35" spans="2:7" ht="15">
      <c r="B35" t="s">
        <v>58</v>
      </c>
      <c r="D35" s="41"/>
      <c r="E35" s="41"/>
      <c r="F35" s="43">
        <f t="shared" si="0"/>
        <v>0</v>
      </c>
      <c r="G35" s="43">
        <f t="shared" si="1"/>
        <v>0</v>
      </c>
    </row>
    <row r="36" spans="2:7" ht="15">
      <c r="B36" s="22" t="s">
        <v>61</v>
      </c>
      <c r="C36" s="26"/>
      <c r="D36" s="36">
        <v>0.068</v>
      </c>
      <c r="E36" s="24">
        <f>D25</f>
        <v>2613.799607515</v>
      </c>
      <c r="F36" s="24">
        <f t="shared" si="0"/>
        <v>177.73837331102</v>
      </c>
      <c r="G36" s="24">
        <f t="shared" si="1"/>
        <v>533.21511993306</v>
      </c>
    </row>
    <row r="37" spans="2:7" ht="15">
      <c r="B37" s="22" t="s">
        <v>62</v>
      </c>
      <c r="C37" s="26"/>
      <c r="D37" s="36">
        <v>0.17</v>
      </c>
      <c r="E37" s="24">
        <f>D25</f>
        <v>2613.799607515</v>
      </c>
      <c r="F37" s="24">
        <f t="shared" si="0"/>
        <v>444.34593327755005</v>
      </c>
      <c r="G37" s="24">
        <f t="shared" si="1"/>
        <v>1333.03779983265</v>
      </c>
    </row>
    <row r="38" spans="2:7" ht="15">
      <c r="B38" s="87" t="s">
        <v>68</v>
      </c>
      <c r="C38" s="87"/>
      <c r="D38" s="87"/>
      <c r="E38" s="87"/>
      <c r="F38" s="87"/>
      <c r="G38" s="24">
        <f>SUM(G29:G37)</f>
        <v>4030.47899478813</v>
      </c>
    </row>
    <row r="39" spans="2:7" ht="15">
      <c r="B39" s="87" t="s">
        <v>70</v>
      </c>
      <c r="C39" s="87"/>
      <c r="D39" s="87"/>
      <c r="E39" s="87"/>
      <c r="F39" s="87"/>
      <c r="G39" s="24">
        <f>G38*4</f>
        <v>16121.91597915252</v>
      </c>
    </row>
    <row r="40" ht="15.75" thickBot="1"/>
    <row r="41" spans="2:7" ht="15.75" thickBot="1">
      <c r="B41" s="51" t="s">
        <v>71</v>
      </c>
      <c r="C41" s="52"/>
      <c r="D41" s="52"/>
      <c r="E41" s="52"/>
      <c r="F41" s="52"/>
      <c r="G41" s="53"/>
    </row>
    <row r="59" spans="2:5" ht="15">
      <c r="B59" s="22" t="s">
        <v>68</v>
      </c>
      <c r="C59" s="22"/>
      <c r="D59" s="46">
        <f>E61</f>
        <v>4030.5</v>
      </c>
      <c r="E59">
        <v>3849.3</v>
      </c>
    </row>
    <row r="60" spans="2:5" ht="15">
      <c r="B60" s="22" t="s">
        <v>70</v>
      </c>
      <c r="C60" s="22"/>
      <c r="D60" s="46">
        <f>G61</f>
        <v>16122</v>
      </c>
      <c r="E60">
        <v>181.2</v>
      </c>
    </row>
    <row r="61" spans="5:7" ht="15">
      <c r="E61">
        <f>SUM(E59:E60)</f>
        <v>4030.5</v>
      </c>
      <c r="F61">
        <v>4</v>
      </c>
      <c r="G61">
        <f>E61*F61</f>
        <v>16122</v>
      </c>
    </row>
    <row r="63" ht="15">
      <c r="A63" s="32" t="s">
        <v>104</v>
      </c>
    </row>
    <row r="66" spans="2:5" ht="15">
      <c r="B66" s="87" t="s">
        <v>110</v>
      </c>
      <c r="C66" s="87"/>
      <c r="D66" s="87"/>
      <c r="E66" s="24">
        <f>'Beispiel 1 Seite 3'!G33</f>
        <v>15397.153851360003</v>
      </c>
    </row>
    <row r="67" spans="2:5" ht="15">
      <c r="B67" s="87" t="s">
        <v>111</v>
      </c>
      <c r="C67" s="87"/>
      <c r="D67" s="87"/>
      <c r="E67" s="24">
        <f>G39</f>
        <v>16121.91597915252</v>
      </c>
    </row>
    <row r="68" spans="2:5" ht="15">
      <c r="B68" s="87" t="s">
        <v>112</v>
      </c>
      <c r="C68" s="87"/>
      <c r="D68" s="87"/>
      <c r="E68" s="24">
        <f>E67-E66</f>
        <v>724.7621277925173</v>
      </c>
    </row>
    <row r="69" spans="2:5" ht="15">
      <c r="B69" s="87" t="s">
        <v>113</v>
      </c>
      <c r="C69" s="87"/>
      <c r="D69" s="87"/>
      <c r="E69" s="24">
        <f>E68/D10</f>
        <v>144.95242555850345</v>
      </c>
    </row>
  </sheetData>
  <sheetProtection/>
  <mergeCells count="10">
    <mergeCell ref="B66:D66"/>
    <mergeCell ref="B67:D67"/>
    <mergeCell ref="B68:D68"/>
    <mergeCell ref="B69:D69"/>
    <mergeCell ref="A1:I1"/>
    <mergeCell ref="A3:I3"/>
    <mergeCell ref="F19:I19"/>
    <mergeCell ref="B38:F38"/>
    <mergeCell ref="B39:F39"/>
    <mergeCell ref="B41:G4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2"/>
  <headerFooter>
    <oddFooter>&amp;Cerstellt von Eibensteiner&amp;RSeite 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HBLFA Francisco Josephinum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Eibensteiner Roman</dc:creator>
  <cp:keywords/>
  <dc:description/>
  <cp:lastModifiedBy>Eibensteiner Roman</cp:lastModifiedBy>
  <cp:lastPrinted>2023-01-17T17:50:37Z</cp:lastPrinted>
  <dcterms:created xsi:type="dcterms:W3CDTF">2022-12-21T09:50:41Z</dcterms:created>
  <dcterms:modified xsi:type="dcterms:W3CDTF">2023-01-17T17:50:58Z</dcterms:modified>
  <cp:category/>
  <cp:version/>
  <cp:contentType/>
  <cp:contentStatus/>
</cp:coreProperties>
</file>